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wo\Dropbox\Golf\Efter_Fyraften_2025\"/>
    </mc:Choice>
  </mc:AlternateContent>
  <xr:revisionPtr revIDLastSave="0" documentId="13_ncr:1_{B7CF5104-D0FD-4FCF-AA18-11842D553166}" xr6:coauthVersionLast="47" xr6:coauthVersionMax="47" xr10:uidLastSave="{00000000-0000-0000-0000-000000000000}"/>
  <bookViews>
    <workbookView xWindow="31545" yWindow="420" windowWidth="23025" windowHeight="15585" tabRatio="788" activeTab="4" xr2:uid="{00000000-000D-0000-FFFF-FFFF00000000}"/>
  </bookViews>
  <sheets>
    <sheet name="Medlem" sheetId="1" r:id="rId1"/>
    <sheet name="Stbf skema" sheetId="7" r:id="rId2"/>
    <sheet name="Slagsspil skema" sheetId="6" state="hidden" r:id="rId3"/>
    <sheet name="Sponser skema" sheetId="8" r:id="rId4"/>
    <sheet name="Resultat" sheetId="2" r:id="rId5"/>
    <sheet name="Put" sheetId="3" r:id="rId6"/>
    <sheet name="Bøder" sheetId="5" r:id="rId7"/>
    <sheet name="Hulspil " sheetId="18" r:id="rId8"/>
    <sheet name="Udflugt " sheetId="12" r:id="rId9"/>
    <sheet name="Sponsor " sheetId="13" r:id="rId10"/>
  </sheets>
  <definedNames>
    <definedName name="_xlnm.Print_Area" localSheetId="7">'Hulspil '!$A$2:$T$51</definedName>
    <definedName name="_xlnm.Print_Area" localSheetId="0">Medlem!$A$2:$P$52</definedName>
    <definedName name="_xlnm.Print_Area" localSheetId="2">'Slagsspil skema'!$A$2:$U$48</definedName>
    <definedName name="_xlnm.Print_Area" localSheetId="3">'Sponser skema'!$A$2:$T$48</definedName>
    <definedName name="_xlnm.Print_Area" localSheetId="9">'Sponsor '!$A$2:$T$50</definedName>
    <definedName name="_xlnm.Print_Area" localSheetId="1">'Stbf skema'!$A$2:$U$53</definedName>
    <definedName name="_xlnm.Print_Area" localSheetId="8">'Udflugt '!$A$2:$V$50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A39" i="2"/>
  <c r="C37" i="2"/>
  <c r="C38" i="2"/>
  <c r="C40" i="2"/>
  <c r="C41" i="2"/>
  <c r="C42" i="2"/>
  <c r="C43" i="2"/>
  <c r="C44" i="2"/>
  <c r="C45" i="2"/>
  <c r="C46" i="2"/>
  <c r="C47" i="2"/>
  <c r="C48" i="2"/>
  <c r="C49" i="2"/>
  <c r="C50" i="2"/>
  <c r="A49" i="7"/>
  <c r="A22" i="3"/>
  <c r="AW50" i="2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17" i="3"/>
  <c r="A18" i="3"/>
  <c r="A19" i="3"/>
  <c r="A20" i="3"/>
  <c r="A21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2" i="2"/>
  <c r="A43" i="2"/>
  <c r="A44" i="2"/>
  <c r="A45" i="2"/>
  <c r="A46" i="2"/>
  <c r="A47" i="2"/>
  <c r="A48" i="2"/>
  <c r="A49" i="2"/>
  <c r="A50" i="2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50" i="7"/>
  <c r="A50" i="3"/>
  <c r="AA52" i="5"/>
  <c r="B44" i="2"/>
  <c r="B45" i="2"/>
  <c r="C51" i="18"/>
  <c r="A51" i="18"/>
  <c r="B50" i="18"/>
  <c r="B51" i="18"/>
  <c r="AI50" i="5"/>
  <c r="C51" i="5"/>
  <c r="B50" i="5"/>
  <c r="B51" i="5"/>
  <c r="A51" i="5"/>
  <c r="AI51" i="3"/>
  <c r="AN51" i="3" s="1"/>
  <c r="AJ51" i="3"/>
  <c r="AJ50" i="3"/>
  <c r="AI50" i="3"/>
  <c r="AN50" i="3" s="1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D52" i="3"/>
  <c r="C51" i="3"/>
  <c r="B51" i="3"/>
  <c r="AI50" i="2"/>
  <c r="AI51" i="2"/>
  <c r="AH51" i="2"/>
  <c r="AH50" i="2"/>
  <c r="C51" i="2"/>
  <c r="C51" i="8"/>
  <c r="B51" i="8"/>
  <c r="A51" i="8"/>
  <c r="C51" i="7"/>
  <c r="B51" i="7"/>
  <c r="B50" i="7"/>
  <c r="A51" i="7"/>
  <c r="B51" i="2"/>
  <c r="B50" i="2"/>
  <c r="A51" i="2"/>
  <c r="H39" i="18"/>
  <c r="H40" i="18"/>
  <c r="H47" i="13"/>
  <c r="H48" i="13"/>
  <c r="H49" i="13"/>
  <c r="H50" i="13"/>
  <c r="B47" i="13"/>
  <c r="B48" i="13"/>
  <c r="B49" i="13"/>
  <c r="B50" i="13"/>
  <c r="H47" i="12"/>
  <c r="H48" i="12"/>
  <c r="H49" i="12"/>
  <c r="H50" i="12"/>
  <c r="B47" i="12"/>
  <c r="B48" i="12"/>
  <c r="B49" i="12"/>
  <c r="B50" i="12"/>
  <c r="H47" i="18"/>
  <c r="H48" i="18"/>
  <c r="H49" i="18"/>
  <c r="H51" i="18"/>
  <c r="B47" i="18"/>
  <c r="B48" i="18"/>
  <c r="B49" i="18"/>
  <c r="AI47" i="5"/>
  <c r="AI48" i="5"/>
  <c r="AI49" i="5"/>
  <c r="AI51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B52" i="5"/>
  <c r="AC52" i="5"/>
  <c r="AD52" i="5"/>
  <c r="AE52" i="5"/>
  <c r="AF52" i="5"/>
  <c r="AG52" i="5"/>
  <c r="D52" i="5"/>
  <c r="B47" i="5"/>
  <c r="B48" i="5"/>
  <c r="B49" i="5"/>
  <c r="B47" i="3"/>
  <c r="B48" i="3"/>
  <c r="B49" i="3"/>
  <c r="B50" i="3"/>
  <c r="AJ47" i="3"/>
  <c r="AJ48" i="3"/>
  <c r="AJ49" i="3"/>
  <c r="AI47" i="3"/>
  <c r="AI48" i="3"/>
  <c r="AN48" i="3" s="1"/>
  <c r="AI49" i="3"/>
  <c r="AN49" i="3" s="1"/>
  <c r="AI46" i="3"/>
  <c r="AP52" i="2"/>
  <c r="AQ52" i="2"/>
  <c r="AR52" i="2"/>
  <c r="AS52" i="2"/>
  <c r="AT52" i="2"/>
  <c r="AU52" i="2"/>
  <c r="AV52" i="2"/>
  <c r="AO52" i="2"/>
  <c r="AM50" i="3" l="1"/>
  <c r="AM49" i="3"/>
  <c r="AN47" i="3"/>
  <c r="AM48" i="3"/>
  <c r="AM47" i="3"/>
  <c r="AM51" i="3"/>
  <c r="AW47" i="2"/>
  <c r="AW48" i="2"/>
  <c r="AW49" i="2"/>
  <c r="AW51" i="2"/>
  <c r="AI47" i="2"/>
  <c r="AI48" i="2"/>
  <c r="AI49" i="2"/>
  <c r="AH47" i="2"/>
  <c r="AH48" i="2"/>
  <c r="AH49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D52" i="2"/>
  <c r="B47" i="2"/>
  <c r="B48" i="2"/>
  <c r="B49" i="2"/>
  <c r="B47" i="8"/>
  <c r="B48" i="8"/>
  <c r="B49" i="8"/>
  <c r="B50" i="8"/>
  <c r="B47" i="7"/>
  <c r="B48" i="7"/>
  <c r="B49" i="7"/>
  <c r="H5" i="7"/>
  <c r="H6" i="7"/>
  <c r="H7" i="7"/>
  <c r="H8" i="7"/>
  <c r="H9" i="7"/>
  <c r="H11" i="7"/>
  <c r="H13" i="7"/>
  <c r="H15" i="7"/>
  <c r="H16" i="7"/>
  <c r="H18" i="7"/>
  <c r="H19" i="7"/>
  <c r="H20" i="7"/>
  <c r="H21" i="7"/>
  <c r="H23" i="7"/>
  <c r="H24" i="7"/>
  <c r="H26" i="7"/>
  <c r="H27" i="7"/>
  <c r="H28" i="7"/>
  <c r="H29" i="7"/>
  <c r="H30" i="7"/>
  <c r="H31" i="7"/>
  <c r="H32" i="7"/>
  <c r="H34" i="7"/>
  <c r="H36" i="7"/>
  <c r="H37" i="7"/>
  <c r="H38" i="7"/>
  <c r="H39" i="7"/>
  <c r="H40" i="7"/>
  <c r="H41" i="7"/>
  <c r="H42" i="7"/>
  <c r="H43" i="7"/>
  <c r="H44" i="7"/>
  <c r="H45" i="7"/>
  <c r="H46" i="18"/>
  <c r="B46" i="18"/>
  <c r="H45" i="18"/>
  <c r="B45" i="18"/>
  <c r="H44" i="18"/>
  <c r="B44" i="18"/>
  <c r="H43" i="18"/>
  <c r="B43" i="18"/>
  <c r="H42" i="18"/>
  <c r="I42" i="18" s="1"/>
  <c r="B42" i="18"/>
  <c r="H41" i="18"/>
  <c r="I41" i="18" s="1"/>
  <c r="B41" i="18"/>
  <c r="I40" i="18"/>
  <c r="B40" i="18"/>
  <c r="I39" i="18"/>
  <c r="B39" i="18"/>
  <c r="H38" i="18"/>
  <c r="I38" i="18" s="1"/>
  <c r="B38" i="18"/>
  <c r="H37" i="18"/>
  <c r="I37" i="18" s="1"/>
  <c r="B37" i="18"/>
  <c r="H36" i="18"/>
  <c r="I36" i="18" s="1"/>
  <c r="B36" i="18"/>
  <c r="H35" i="18"/>
  <c r="I35" i="18" s="1"/>
  <c r="B35" i="18"/>
  <c r="H34" i="18"/>
  <c r="I34" i="18" s="1"/>
  <c r="B34" i="18"/>
  <c r="H33" i="18"/>
  <c r="I33" i="18" s="1"/>
  <c r="B33" i="18"/>
  <c r="H32" i="18"/>
  <c r="I32" i="18" s="1"/>
  <c r="B32" i="18"/>
  <c r="H31" i="18"/>
  <c r="I31" i="18" s="1"/>
  <c r="B31" i="18"/>
  <c r="H30" i="18"/>
  <c r="I30" i="18" s="1"/>
  <c r="B30" i="18"/>
  <c r="H29" i="18"/>
  <c r="I29" i="18" s="1"/>
  <c r="B29" i="18"/>
  <c r="H28" i="18"/>
  <c r="I28" i="18" s="1"/>
  <c r="B28" i="18"/>
  <c r="H27" i="18"/>
  <c r="I27" i="18" s="1"/>
  <c r="B27" i="18"/>
  <c r="H26" i="18"/>
  <c r="I26" i="18" s="1"/>
  <c r="B26" i="18"/>
  <c r="H25" i="18"/>
  <c r="I25" i="18" s="1"/>
  <c r="B25" i="18"/>
  <c r="H24" i="18"/>
  <c r="I24" i="18" s="1"/>
  <c r="B24" i="18"/>
  <c r="H23" i="18"/>
  <c r="I23" i="18" s="1"/>
  <c r="B23" i="18"/>
  <c r="H22" i="18"/>
  <c r="I22" i="18" s="1"/>
  <c r="B22" i="18"/>
  <c r="H21" i="18"/>
  <c r="I21" i="18" s="1"/>
  <c r="B21" i="18"/>
  <c r="H20" i="18"/>
  <c r="I20" i="18" s="1"/>
  <c r="B20" i="18"/>
  <c r="H19" i="18"/>
  <c r="I19" i="18" s="1"/>
  <c r="B19" i="18"/>
  <c r="H18" i="18"/>
  <c r="I18" i="18" s="1"/>
  <c r="B18" i="18"/>
  <c r="H17" i="18"/>
  <c r="I17" i="18" s="1"/>
  <c r="B17" i="18"/>
  <c r="H16" i="18"/>
  <c r="I16" i="18" s="1"/>
  <c r="C16" i="18"/>
  <c r="B16" i="18"/>
  <c r="A16" i="18"/>
  <c r="H15" i="18"/>
  <c r="I15" i="18" s="1"/>
  <c r="C15" i="18"/>
  <c r="B15" i="18"/>
  <c r="A15" i="18"/>
  <c r="H14" i="18"/>
  <c r="I14" i="18" s="1"/>
  <c r="C14" i="18"/>
  <c r="B14" i="18"/>
  <c r="A14" i="18"/>
  <c r="H13" i="18"/>
  <c r="I13" i="18" s="1"/>
  <c r="C13" i="18"/>
  <c r="B13" i="18"/>
  <c r="A13" i="18"/>
  <c r="H12" i="18"/>
  <c r="I12" i="18" s="1"/>
  <c r="C12" i="18"/>
  <c r="B12" i="18"/>
  <c r="A12" i="18"/>
  <c r="H11" i="18"/>
  <c r="G11" i="18" s="1"/>
  <c r="C11" i="18"/>
  <c r="B11" i="18"/>
  <c r="A11" i="18"/>
  <c r="H10" i="18"/>
  <c r="I10" i="18" s="1"/>
  <c r="C10" i="18"/>
  <c r="B10" i="18"/>
  <c r="A10" i="18"/>
  <c r="H9" i="18"/>
  <c r="I9" i="18" s="1"/>
  <c r="C9" i="18"/>
  <c r="B9" i="18"/>
  <c r="A9" i="18"/>
  <c r="H8" i="18"/>
  <c r="I8" i="18" s="1"/>
  <c r="C8" i="18"/>
  <c r="B8" i="18"/>
  <c r="A8" i="18"/>
  <c r="H7" i="18"/>
  <c r="I7" i="18" s="1"/>
  <c r="C7" i="18"/>
  <c r="B7" i="18"/>
  <c r="A7" i="18"/>
  <c r="H6" i="18"/>
  <c r="I6" i="18" s="1"/>
  <c r="C6" i="18"/>
  <c r="B6" i="18"/>
  <c r="A6" i="18"/>
  <c r="H5" i="18"/>
  <c r="I5" i="18" s="1"/>
  <c r="C5" i="18"/>
  <c r="B5" i="18"/>
  <c r="A5" i="18"/>
  <c r="H4" i="18"/>
  <c r="I4" i="18" s="1"/>
  <c r="C4" i="18"/>
  <c r="B4" i="18"/>
  <c r="A4" i="18"/>
  <c r="D3" i="5"/>
  <c r="E3" i="5"/>
  <c r="F3" i="5"/>
  <c r="AF3" i="5"/>
  <c r="AF2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G3" i="5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D3" i="3"/>
  <c r="E3" i="3"/>
  <c r="F3" i="3"/>
  <c r="H44" i="13"/>
  <c r="H45" i="13"/>
  <c r="H44" i="12"/>
  <c r="H45" i="12"/>
  <c r="H44" i="8"/>
  <c r="H45" i="8"/>
  <c r="AI5" i="3"/>
  <c r="AI6" i="3"/>
  <c r="AI7" i="3"/>
  <c r="AI8" i="3"/>
  <c r="AN8" i="3" s="1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N34" i="3" s="1"/>
  <c r="AI35" i="3"/>
  <c r="AI36" i="3"/>
  <c r="AN36" i="3" s="1"/>
  <c r="AI37" i="3"/>
  <c r="AI38" i="3"/>
  <c r="AN38" i="3" s="1"/>
  <c r="AI39" i="3"/>
  <c r="AI40" i="3"/>
  <c r="AN40" i="3" s="1"/>
  <c r="AI41" i="3"/>
  <c r="AI42" i="3"/>
  <c r="AI43" i="3"/>
  <c r="AI44" i="3"/>
  <c r="AI45" i="3"/>
  <c r="AI4" i="3"/>
  <c r="I11" i="18" l="1"/>
  <c r="G8" i="18"/>
  <c r="G30" i="18"/>
  <c r="G6" i="18"/>
  <c r="G33" i="18"/>
  <c r="G10" i="18"/>
  <c r="G7" i="18"/>
  <c r="G27" i="18"/>
  <c r="G35" i="18"/>
  <c r="G31" i="18"/>
  <c r="G23" i="18"/>
  <c r="G21" i="18"/>
  <c r="G13" i="18"/>
  <c r="G12" i="18"/>
  <c r="G34" i="18"/>
  <c r="G32" i="18"/>
  <c r="G29" i="18"/>
  <c r="G28" i="18"/>
  <c r="G26" i="18"/>
  <c r="G25" i="18"/>
  <c r="G24" i="18"/>
  <c r="G22" i="18"/>
  <c r="G20" i="18"/>
  <c r="G19" i="18"/>
  <c r="G18" i="18"/>
  <c r="G17" i="18"/>
  <c r="G16" i="18"/>
  <c r="G15" i="18"/>
  <c r="G14" i="18"/>
  <c r="G9" i="18"/>
  <c r="G5" i="18"/>
  <c r="G4" i="18"/>
  <c r="G36" i="18"/>
  <c r="G37" i="18"/>
  <c r="G38" i="18"/>
  <c r="G39" i="18"/>
  <c r="G40" i="18"/>
  <c r="G41" i="18"/>
  <c r="H46" i="13"/>
  <c r="B46" i="13"/>
  <c r="B45" i="13"/>
  <c r="B44" i="13"/>
  <c r="H43" i="13"/>
  <c r="B43" i="13"/>
  <c r="H42" i="13"/>
  <c r="I42" i="13" s="1"/>
  <c r="B42" i="13"/>
  <c r="H41" i="13"/>
  <c r="I41" i="13" s="1"/>
  <c r="B41" i="13"/>
  <c r="H40" i="13"/>
  <c r="I40" i="13" s="1"/>
  <c r="B40" i="13"/>
  <c r="H39" i="13"/>
  <c r="I39" i="13" s="1"/>
  <c r="B39" i="13"/>
  <c r="H38" i="13"/>
  <c r="I38" i="13" s="1"/>
  <c r="B38" i="13"/>
  <c r="H37" i="13"/>
  <c r="I37" i="13" s="1"/>
  <c r="B37" i="13"/>
  <c r="H36" i="13"/>
  <c r="I36" i="13" s="1"/>
  <c r="B36" i="13"/>
  <c r="H35" i="13"/>
  <c r="I35" i="13" s="1"/>
  <c r="B35" i="13"/>
  <c r="H34" i="13"/>
  <c r="I34" i="13" s="1"/>
  <c r="B34" i="13"/>
  <c r="H33" i="13"/>
  <c r="I33" i="13" s="1"/>
  <c r="B33" i="13"/>
  <c r="H32" i="13"/>
  <c r="I32" i="13" s="1"/>
  <c r="B32" i="13"/>
  <c r="H31" i="13"/>
  <c r="I31" i="13" s="1"/>
  <c r="B31" i="13"/>
  <c r="H30" i="13"/>
  <c r="I30" i="13" s="1"/>
  <c r="B30" i="13"/>
  <c r="H29" i="13"/>
  <c r="I29" i="13" s="1"/>
  <c r="B29" i="13"/>
  <c r="H28" i="13"/>
  <c r="I28" i="13" s="1"/>
  <c r="B28" i="13"/>
  <c r="H27" i="13"/>
  <c r="I27" i="13" s="1"/>
  <c r="B27" i="13"/>
  <c r="H26" i="13"/>
  <c r="I26" i="13" s="1"/>
  <c r="B26" i="13"/>
  <c r="H25" i="13"/>
  <c r="I25" i="13" s="1"/>
  <c r="B25" i="13"/>
  <c r="H24" i="13"/>
  <c r="I24" i="13" s="1"/>
  <c r="B24" i="13"/>
  <c r="H23" i="13"/>
  <c r="I23" i="13" s="1"/>
  <c r="B23" i="13"/>
  <c r="H22" i="13"/>
  <c r="I22" i="13" s="1"/>
  <c r="B22" i="13"/>
  <c r="H21" i="13"/>
  <c r="I21" i="13" s="1"/>
  <c r="B21" i="13"/>
  <c r="H20" i="13"/>
  <c r="I20" i="13" s="1"/>
  <c r="B20" i="13"/>
  <c r="H19" i="13"/>
  <c r="I19" i="13" s="1"/>
  <c r="B19" i="13"/>
  <c r="H18" i="13"/>
  <c r="I18" i="13" s="1"/>
  <c r="B18" i="13"/>
  <c r="H17" i="13"/>
  <c r="I17" i="13" s="1"/>
  <c r="B17" i="13"/>
  <c r="H16" i="13"/>
  <c r="I16" i="13" s="1"/>
  <c r="C16" i="13"/>
  <c r="B16" i="13"/>
  <c r="A16" i="13"/>
  <c r="H15" i="13"/>
  <c r="I15" i="13" s="1"/>
  <c r="C15" i="13"/>
  <c r="B15" i="13"/>
  <c r="A15" i="13"/>
  <c r="H14" i="13"/>
  <c r="I14" i="13" s="1"/>
  <c r="C14" i="13"/>
  <c r="B14" i="13"/>
  <c r="A14" i="13"/>
  <c r="H13" i="13"/>
  <c r="I13" i="13" s="1"/>
  <c r="C13" i="13"/>
  <c r="B13" i="13"/>
  <c r="A13" i="13"/>
  <c r="H12" i="13"/>
  <c r="I12" i="13" s="1"/>
  <c r="C12" i="13"/>
  <c r="B12" i="13"/>
  <c r="A12" i="13"/>
  <c r="H11" i="13"/>
  <c r="I11" i="13" s="1"/>
  <c r="C11" i="13"/>
  <c r="B11" i="13"/>
  <c r="A11" i="13"/>
  <c r="H10" i="13"/>
  <c r="I10" i="13" s="1"/>
  <c r="C10" i="13"/>
  <c r="B10" i="13"/>
  <c r="A10" i="13"/>
  <c r="H9" i="13"/>
  <c r="I9" i="13" s="1"/>
  <c r="C9" i="13"/>
  <c r="B9" i="13"/>
  <c r="A9" i="13"/>
  <c r="H8" i="13"/>
  <c r="I8" i="13" s="1"/>
  <c r="C8" i="13"/>
  <c r="B8" i="13"/>
  <c r="A8" i="13"/>
  <c r="H7" i="13"/>
  <c r="I7" i="13" s="1"/>
  <c r="C7" i="13"/>
  <c r="B7" i="13"/>
  <c r="A7" i="13"/>
  <c r="H6" i="13"/>
  <c r="I6" i="13" s="1"/>
  <c r="C6" i="13"/>
  <c r="B6" i="13"/>
  <c r="A6" i="13"/>
  <c r="H5" i="13"/>
  <c r="I5" i="13" s="1"/>
  <c r="C5" i="13"/>
  <c r="B5" i="13"/>
  <c r="A5" i="13"/>
  <c r="H4" i="13"/>
  <c r="I4" i="13" s="1"/>
  <c r="C4" i="13"/>
  <c r="B4" i="13"/>
  <c r="A4" i="13"/>
  <c r="H46" i="12"/>
  <c r="B46" i="12"/>
  <c r="B45" i="12"/>
  <c r="B44" i="12"/>
  <c r="H43" i="12"/>
  <c r="B43" i="12"/>
  <c r="H42" i="12"/>
  <c r="I42" i="12" s="1"/>
  <c r="B42" i="12"/>
  <c r="H41" i="12"/>
  <c r="I41" i="12" s="1"/>
  <c r="B41" i="12"/>
  <c r="H40" i="12"/>
  <c r="I40" i="12" s="1"/>
  <c r="B40" i="12"/>
  <c r="H39" i="12"/>
  <c r="I39" i="12" s="1"/>
  <c r="B39" i="12"/>
  <c r="H38" i="12"/>
  <c r="I38" i="12" s="1"/>
  <c r="B38" i="12"/>
  <c r="H37" i="12"/>
  <c r="I37" i="12" s="1"/>
  <c r="B37" i="12"/>
  <c r="H36" i="12"/>
  <c r="I36" i="12" s="1"/>
  <c r="B36" i="12"/>
  <c r="H35" i="12"/>
  <c r="I35" i="12" s="1"/>
  <c r="B35" i="12"/>
  <c r="H34" i="12"/>
  <c r="I34" i="12" s="1"/>
  <c r="B34" i="12"/>
  <c r="H33" i="12"/>
  <c r="I33" i="12" s="1"/>
  <c r="B33" i="12"/>
  <c r="H32" i="12"/>
  <c r="I32" i="12" s="1"/>
  <c r="B32" i="12"/>
  <c r="H31" i="12"/>
  <c r="I31" i="12" s="1"/>
  <c r="B31" i="12"/>
  <c r="H30" i="12"/>
  <c r="I30" i="12" s="1"/>
  <c r="B30" i="12"/>
  <c r="H29" i="12"/>
  <c r="I29" i="12" s="1"/>
  <c r="B29" i="12"/>
  <c r="H28" i="12"/>
  <c r="I28" i="12" s="1"/>
  <c r="B28" i="12"/>
  <c r="H27" i="12"/>
  <c r="I27" i="12" s="1"/>
  <c r="B27" i="12"/>
  <c r="H26" i="12"/>
  <c r="I26" i="12" s="1"/>
  <c r="B26" i="12"/>
  <c r="H25" i="12"/>
  <c r="I25" i="12" s="1"/>
  <c r="B25" i="12"/>
  <c r="H24" i="12"/>
  <c r="I24" i="12" s="1"/>
  <c r="B24" i="12"/>
  <c r="H23" i="12"/>
  <c r="I23" i="12" s="1"/>
  <c r="B23" i="12"/>
  <c r="H22" i="12"/>
  <c r="I22" i="12" s="1"/>
  <c r="B22" i="12"/>
  <c r="H21" i="12"/>
  <c r="I21" i="12" s="1"/>
  <c r="B21" i="12"/>
  <c r="H20" i="12"/>
  <c r="I20" i="12" s="1"/>
  <c r="B20" i="12"/>
  <c r="H19" i="12"/>
  <c r="I19" i="12" s="1"/>
  <c r="B19" i="12"/>
  <c r="H18" i="12"/>
  <c r="I18" i="12" s="1"/>
  <c r="B18" i="12"/>
  <c r="H17" i="12"/>
  <c r="I17" i="12" s="1"/>
  <c r="B17" i="12"/>
  <c r="H16" i="12"/>
  <c r="I16" i="12" s="1"/>
  <c r="C16" i="12"/>
  <c r="B16" i="12"/>
  <c r="A16" i="12"/>
  <c r="H15" i="12"/>
  <c r="I15" i="12" s="1"/>
  <c r="C15" i="12"/>
  <c r="B15" i="12"/>
  <c r="A15" i="12"/>
  <c r="H14" i="12"/>
  <c r="I14" i="12" s="1"/>
  <c r="C14" i="12"/>
  <c r="B14" i="12"/>
  <c r="A14" i="12"/>
  <c r="H13" i="12"/>
  <c r="I13" i="12" s="1"/>
  <c r="C13" i="12"/>
  <c r="B13" i="12"/>
  <c r="A13" i="12"/>
  <c r="H12" i="12"/>
  <c r="I12" i="12" s="1"/>
  <c r="C12" i="12"/>
  <c r="B12" i="12"/>
  <c r="A12" i="12"/>
  <c r="H11" i="12"/>
  <c r="I11" i="12" s="1"/>
  <c r="C11" i="12"/>
  <c r="B11" i="12"/>
  <c r="A11" i="12"/>
  <c r="H10" i="12"/>
  <c r="I10" i="12" s="1"/>
  <c r="C10" i="12"/>
  <c r="B10" i="12"/>
  <c r="A10" i="12"/>
  <c r="H9" i="12"/>
  <c r="I9" i="12" s="1"/>
  <c r="C9" i="12"/>
  <c r="B9" i="12"/>
  <c r="A9" i="12"/>
  <c r="H8" i="12"/>
  <c r="I8" i="12" s="1"/>
  <c r="C8" i="12"/>
  <c r="B8" i="12"/>
  <c r="A8" i="12"/>
  <c r="H7" i="12"/>
  <c r="I7" i="12" s="1"/>
  <c r="C7" i="12"/>
  <c r="B7" i="12"/>
  <c r="A7" i="12"/>
  <c r="H6" i="12"/>
  <c r="I6" i="12" s="1"/>
  <c r="C6" i="12"/>
  <c r="B6" i="12"/>
  <c r="A6" i="12"/>
  <c r="H5" i="12"/>
  <c r="I5" i="12" s="1"/>
  <c r="C5" i="12"/>
  <c r="B5" i="12"/>
  <c r="A5" i="12"/>
  <c r="H4" i="12"/>
  <c r="I4" i="12" s="1"/>
  <c r="C4" i="12"/>
  <c r="B4" i="12"/>
  <c r="A4" i="12"/>
  <c r="B46" i="5"/>
  <c r="B46" i="3"/>
  <c r="B46" i="2"/>
  <c r="H46" i="8"/>
  <c r="B46" i="8"/>
  <c r="H46" i="6"/>
  <c r="C46" i="6"/>
  <c r="B46" i="6"/>
  <c r="A46" i="6"/>
  <c r="H46" i="7"/>
  <c r="B46" i="7"/>
  <c r="AE2" i="5"/>
  <c r="AE2" i="3"/>
  <c r="AJ7" i="3"/>
  <c r="AN7" i="3" s="1"/>
  <c r="AJ22" i="3"/>
  <c r="AN22" i="3" s="1"/>
  <c r="AJ26" i="3"/>
  <c r="AN26" i="3" s="1"/>
  <c r="I21" i="7"/>
  <c r="AH3" i="5"/>
  <c r="AH3" i="3"/>
  <c r="AI3" i="3"/>
  <c r="D2" i="3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5" i="5"/>
  <c r="AI4" i="5"/>
  <c r="AI46" i="5"/>
  <c r="AJ5" i="3"/>
  <c r="AM5" i="3" s="1"/>
  <c r="AJ6" i="3"/>
  <c r="AM6" i="3" s="1"/>
  <c r="AJ8" i="3"/>
  <c r="AJ9" i="3"/>
  <c r="AN9" i="3" s="1"/>
  <c r="AJ10" i="3"/>
  <c r="AN10" i="3" s="1"/>
  <c r="AJ11" i="3"/>
  <c r="AM11" i="3" s="1"/>
  <c r="AJ12" i="3"/>
  <c r="AN12" i="3" s="1"/>
  <c r="AJ13" i="3"/>
  <c r="AN13" i="3" s="1"/>
  <c r="AJ14" i="3"/>
  <c r="AN14" i="3" s="1"/>
  <c r="AJ15" i="3"/>
  <c r="AM15" i="3" s="1"/>
  <c r="AJ16" i="3"/>
  <c r="AN16" i="3" s="1"/>
  <c r="AJ17" i="3"/>
  <c r="AN17" i="3" s="1"/>
  <c r="AJ18" i="3"/>
  <c r="AN18" i="3" s="1"/>
  <c r="AJ19" i="3"/>
  <c r="AM19" i="3" s="1"/>
  <c r="AJ20" i="3"/>
  <c r="AN20" i="3" s="1"/>
  <c r="AJ21" i="3"/>
  <c r="AM21" i="3" s="1"/>
  <c r="AJ23" i="3"/>
  <c r="AN23" i="3" s="1"/>
  <c r="AJ24" i="3"/>
  <c r="AN24" i="3" s="1"/>
  <c r="AJ25" i="3"/>
  <c r="AN25" i="3" s="1"/>
  <c r="AJ27" i="3"/>
  <c r="AM27" i="3" s="1"/>
  <c r="AJ28" i="3"/>
  <c r="AN28" i="3" s="1"/>
  <c r="AJ29" i="3"/>
  <c r="AM29" i="3" s="1"/>
  <c r="AJ30" i="3"/>
  <c r="AN30" i="3" s="1"/>
  <c r="AJ31" i="3"/>
  <c r="AN31" i="3" s="1"/>
  <c r="AJ32" i="3"/>
  <c r="AN32" i="3" s="1"/>
  <c r="AJ33" i="3"/>
  <c r="AM33" i="3" s="1"/>
  <c r="AJ34" i="3"/>
  <c r="AJ35" i="3"/>
  <c r="AN35" i="3" s="1"/>
  <c r="AJ36" i="3"/>
  <c r="AJ37" i="3"/>
  <c r="AM37" i="3" s="1"/>
  <c r="AJ38" i="3"/>
  <c r="AM38" i="3" s="1"/>
  <c r="AJ39" i="3"/>
  <c r="AN39" i="3" s="1"/>
  <c r="AJ40" i="3"/>
  <c r="AJ41" i="3"/>
  <c r="AM41" i="3" s="1"/>
  <c r="AJ42" i="3"/>
  <c r="AN42" i="3" s="1"/>
  <c r="AJ43" i="3"/>
  <c r="AM43" i="3" s="1"/>
  <c r="AJ44" i="3"/>
  <c r="AN44" i="3" s="1"/>
  <c r="AJ45" i="3"/>
  <c r="AN45" i="3" s="1"/>
  <c r="AJ4" i="3"/>
  <c r="AN4" i="3" s="1"/>
  <c r="H8" i="8"/>
  <c r="I8" i="8" s="1"/>
  <c r="H9" i="8"/>
  <c r="I9" i="8" s="1"/>
  <c r="H10" i="8"/>
  <c r="I10" i="8" s="1"/>
  <c r="H11" i="8"/>
  <c r="G11" i="8" s="1"/>
  <c r="H12" i="8"/>
  <c r="G12" i="8" s="1"/>
  <c r="H13" i="8"/>
  <c r="I13" i="8" s="1"/>
  <c r="H14" i="8"/>
  <c r="G14" i="8" s="1"/>
  <c r="H15" i="8"/>
  <c r="I15" i="8" s="1"/>
  <c r="H16" i="8"/>
  <c r="I16" i="8" s="1"/>
  <c r="H17" i="8"/>
  <c r="G17" i="8" s="1"/>
  <c r="H18" i="8"/>
  <c r="G18" i="8" s="1"/>
  <c r="H19" i="8"/>
  <c r="I19" i="8" s="1"/>
  <c r="H20" i="8"/>
  <c r="G20" i="8" s="1"/>
  <c r="H21" i="8"/>
  <c r="G21" i="8" s="1"/>
  <c r="H22" i="8"/>
  <c r="G22" i="8" s="1"/>
  <c r="H23" i="8"/>
  <c r="I23" i="8" s="1"/>
  <c r="H24" i="8"/>
  <c r="G24" i="8" s="1"/>
  <c r="H25" i="8"/>
  <c r="I25" i="8" s="1"/>
  <c r="H26" i="8"/>
  <c r="I26" i="8" s="1"/>
  <c r="H27" i="8"/>
  <c r="G27" i="8" s="1"/>
  <c r="H28" i="8"/>
  <c r="G28" i="8" s="1"/>
  <c r="H29" i="8"/>
  <c r="G29" i="8" s="1"/>
  <c r="H30" i="8"/>
  <c r="G30" i="8" s="1"/>
  <c r="H31" i="8"/>
  <c r="I31" i="8" s="1"/>
  <c r="H32" i="8"/>
  <c r="I32" i="8" s="1"/>
  <c r="H33" i="8"/>
  <c r="G33" i="8" s="1"/>
  <c r="H34" i="8"/>
  <c r="I34" i="8" s="1"/>
  <c r="H35" i="8"/>
  <c r="I35" i="8" s="1"/>
  <c r="H36" i="8"/>
  <c r="G36" i="8" s="1"/>
  <c r="H37" i="8"/>
  <c r="G37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H4" i="8"/>
  <c r="I4" i="8" s="1"/>
  <c r="H5" i="8"/>
  <c r="G5" i="8" s="1"/>
  <c r="H6" i="8"/>
  <c r="I6" i="8" s="1"/>
  <c r="O2" i="3"/>
  <c r="O2" i="5"/>
  <c r="L2" i="3"/>
  <c r="L2" i="5"/>
  <c r="I25" i="7"/>
  <c r="X2" i="3"/>
  <c r="P2" i="3"/>
  <c r="I2" i="3"/>
  <c r="P2" i="5"/>
  <c r="H14" i="6"/>
  <c r="G14" i="6" s="1"/>
  <c r="H15" i="6"/>
  <c r="I15" i="6" s="1"/>
  <c r="H16" i="6"/>
  <c r="I16" i="6" s="1"/>
  <c r="H17" i="6"/>
  <c r="G17" i="6" s="1"/>
  <c r="H18" i="6"/>
  <c r="G18" i="6" s="1"/>
  <c r="H19" i="6"/>
  <c r="I19" i="6" s="1"/>
  <c r="H20" i="6"/>
  <c r="G20" i="6" s="1"/>
  <c r="H21" i="6"/>
  <c r="I21" i="6" s="1"/>
  <c r="H22" i="6"/>
  <c r="G22" i="6" s="1"/>
  <c r="H23" i="6"/>
  <c r="G23" i="6" s="1"/>
  <c r="H24" i="6"/>
  <c r="I24" i="6" s="1"/>
  <c r="H25" i="6"/>
  <c r="G25" i="6" s="1"/>
  <c r="H26" i="6"/>
  <c r="G26" i="6" s="1"/>
  <c r="H27" i="6"/>
  <c r="I27" i="6" s="1"/>
  <c r="H28" i="6"/>
  <c r="G28" i="6" s="1"/>
  <c r="H29" i="6"/>
  <c r="I29" i="6" s="1"/>
  <c r="H30" i="6"/>
  <c r="G30" i="6" s="1"/>
  <c r="H31" i="6"/>
  <c r="G31" i="6" s="1"/>
  <c r="H32" i="6"/>
  <c r="I32" i="6" s="1"/>
  <c r="H33" i="6"/>
  <c r="G33" i="6" s="1"/>
  <c r="H34" i="6"/>
  <c r="G34" i="6" s="1"/>
  <c r="H35" i="6"/>
  <c r="I35" i="6" s="1"/>
  <c r="H36" i="6"/>
  <c r="G36" i="6" s="1"/>
  <c r="H37" i="6"/>
  <c r="G37" i="6" s="1"/>
  <c r="H38" i="6"/>
  <c r="G38" i="6" s="1"/>
  <c r="H39" i="6"/>
  <c r="G39" i="6" s="1"/>
  <c r="H40" i="6"/>
  <c r="G40" i="6" s="1"/>
  <c r="H41" i="6"/>
  <c r="G41" i="6" s="1"/>
  <c r="H42" i="6"/>
  <c r="I42" i="6" s="1"/>
  <c r="H43" i="6"/>
  <c r="H44" i="6"/>
  <c r="I44" i="6" s="1"/>
  <c r="H45" i="6"/>
  <c r="H11" i="6"/>
  <c r="I11" i="6" s="1"/>
  <c r="H4" i="6"/>
  <c r="I4" i="6" s="1"/>
  <c r="H5" i="6"/>
  <c r="I5" i="6" s="1"/>
  <c r="AW43" i="2"/>
  <c r="AG2" i="5"/>
  <c r="AD2" i="5"/>
  <c r="AG2" i="3"/>
  <c r="AD2" i="3"/>
  <c r="AW4" i="2"/>
  <c r="AW5" i="2"/>
  <c r="AW6" i="2"/>
  <c r="AW7" i="2"/>
  <c r="AW8" i="2"/>
  <c r="AW9" i="2"/>
  <c r="AW10" i="2"/>
  <c r="AW11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7" i="2"/>
  <c r="AW28" i="2"/>
  <c r="AW29" i="2"/>
  <c r="AW30" i="2"/>
  <c r="AW31" i="2"/>
  <c r="AW32" i="2"/>
  <c r="AW33" i="2"/>
  <c r="AW34" i="2"/>
  <c r="AW36" i="2"/>
  <c r="AW38" i="2"/>
  <c r="AW39" i="2"/>
  <c r="AW42" i="2"/>
  <c r="AW44" i="2"/>
  <c r="AW37" i="2"/>
  <c r="AW40" i="2"/>
  <c r="AW41" i="2"/>
  <c r="AW45" i="2"/>
  <c r="AW12" i="2"/>
  <c r="AW13" i="2"/>
  <c r="AW46" i="2"/>
  <c r="AW35" i="2"/>
  <c r="AW26" i="2"/>
  <c r="AI8" i="2"/>
  <c r="AI9" i="2"/>
  <c r="AI10" i="2"/>
  <c r="AI13" i="2"/>
  <c r="AI16" i="2"/>
  <c r="AI17" i="2"/>
  <c r="AI20" i="2"/>
  <c r="AI22" i="2"/>
  <c r="AI23" i="2"/>
  <c r="AI24" i="2"/>
  <c r="AI25" i="2"/>
  <c r="AI27" i="2"/>
  <c r="AI28" i="2"/>
  <c r="AI30" i="2"/>
  <c r="AI31" i="2"/>
  <c r="AI33" i="2"/>
  <c r="AI34" i="2"/>
  <c r="AI35" i="2"/>
  <c r="AI40" i="2"/>
  <c r="AI42" i="2"/>
  <c r="AI43" i="2"/>
  <c r="AI44" i="2"/>
  <c r="AI5" i="2"/>
  <c r="AI6" i="2"/>
  <c r="AI7" i="2"/>
  <c r="AI12" i="2"/>
  <c r="AI21" i="2"/>
  <c r="AI32" i="2"/>
  <c r="AI36" i="2"/>
  <c r="AI41" i="2"/>
  <c r="AI45" i="2"/>
  <c r="AI4" i="2"/>
  <c r="AI14" i="2"/>
  <c r="AI19" i="2"/>
  <c r="AI38" i="2"/>
  <c r="AI11" i="2"/>
  <c r="AI15" i="2"/>
  <c r="AI18" i="2"/>
  <c r="AI37" i="2"/>
  <c r="AI26" i="2"/>
  <c r="AI29" i="2"/>
  <c r="AI39" i="2"/>
  <c r="AH43" i="2"/>
  <c r="A5" i="7"/>
  <c r="A6" i="7"/>
  <c r="A7" i="7"/>
  <c r="A8" i="7"/>
  <c r="A9" i="7"/>
  <c r="A10" i="7"/>
  <c r="A11" i="7"/>
  <c r="A12" i="7"/>
  <c r="A13" i="7"/>
  <c r="A14" i="7"/>
  <c r="A15" i="7"/>
  <c r="A16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" i="7"/>
  <c r="C42" i="6"/>
  <c r="C43" i="6"/>
  <c r="C44" i="6"/>
  <c r="C4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" i="6"/>
  <c r="A5" i="8"/>
  <c r="A6" i="8"/>
  <c r="A7" i="8"/>
  <c r="A8" i="8"/>
  <c r="A9" i="8"/>
  <c r="A10" i="8"/>
  <c r="A11" i="8"/>
  <c r="A12" i="8"/>
  <c r="A13" i="8"/>
  <c r="A14" i="8"/>
  <c r="A15" i="8"/>
  <c r="A16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" i="8"/>
  <c r="A5" i="2"/>
  <c r="A6" i="2"/>
  <c r="A7" i="2"/>
  <c r="A8" i="2"/>
  <c r="A9" i="2"/>
  <c r="A10" i="2"/>
  <c r="A11" i="2"/>
  <c r="A12" i="2"/>
  <c r="A13" i="2"/>
  <c r="A14" i="2"/>
  <c r="A15" i="2"/>
  <c r="A16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" i="2"/>
  <c r="A5" i="3"/>
  <c r="A6" i="3"/>
  <c r="A7" i="3"/>
  <c r="A8" i="3"/>
  <c r="A9" i="3"/>
  <c r="A10" i="3"/>
  <c r="A11" i="3"/>
  <c r="A12" i="3"/>
  <c r="A13" i="3"/>
  <c r="A14" i="3"/>
  <c r="A15" i="3"/>
  <c r="A16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A4" i="3"/>
  <c r="B4" i="3"/>
  <c r="B43" i="5"/>
  <c r="B44" i="5"/>
  <c r="B45" i="5"/>
  <c r="A5" i="5"/>
  <c r="A6" i="5"/>
  <c r="A7" i="5"/>
  <c r="A8" i="5"/>
  <c r="A9" i="5"/>
  <c r="A10" i="5"/>
  <c r="A11" i="5"/>
  <c r="A12" i="5"/>
  <c r="A13" i="5"/>
  <c r="A14" i="5"/>
  <c r="A15" i="5"/>
  <c r="A16" i="5"/>
  <c r="A4" i="5"/>
  <c r="A4" i="8"/>
  <c r="A4" i="6"/>
  <c r="A4" i="7"/>
  <c r="E2" i="5"/>
  <c r="F2" i="5"/>
  <c r="G2" i="5"/>
  <c r="H2" i="5"/>
  <c r="I2" i="5"/>
  <c r="J2" i="5"/>
  <c r="K2" i="5"/>
  <c r="M2" i="5"/>
  <c r="N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D2" i="5"/>
  <c r="E2" i="3"/>
  <c r="F2" i="3"/>
  <c r="G2" i="3"/>
  <c r="H2" i="3"/>
  <c r="J2" i="3"/>
  <c r="K2" i="3"/>
  <c r="M2" i="3"/>
  <c r="N2" i="3"/>
  <c r="Q2" i="3"/>
  <c r="R2" i="3"/>
  <c r="S2" i="3"/>
  <c r="T2" i="3"/>
  <c r="U2" i="3"/>
  <c r="V2" i="3"/>
  <c r="W2" i="3"/>
  <c r="Y2" i="3"/>
  <c r="Z2" i="3"/>
  <c r="AA2" i="3"/>
  <c r="AB2" i="3"/>
  <c r="AC2" i="3"/>
  <c r="H7" i="8"/>
  <c r="I7" i="8" s="1"/>
  <c r="H6" i="6"/>
  <c r="G6" i="6" s="1"/>
  <c r="H7" i="6"/>
  <c r="H8" i="6"/>
  <c r="G8" i="6" s="1"/>
  <c r="H9" i="6"/>
  <c r="I9" i="6" s="1"/>
  <c r="H10" i="6"/>
  <c r="I10" i="6" s="1"/>
  <c r="H12" i="6"/>
  <c r="G12" i="6" s="1"/>
  <c r="H13" i="6"/>
  <c r="G13" i="6" s="1"/>
  <c r="I5" i="7"/>
  <c r="I6" i="7"/>
  <c r="I7" i="7"/>
  <c r="I8" i="7"/>
  <c r="I9" i="7"/>
  <c r="G10" i="7"/>
  <c r="I11" i="7"/>
  <c r="I12" i="7"/>
  <c r="I13" i="7"/>
  <c r="I15" i="7"/>
  <c r="G17" i="7"/>
  <c r="I18" i="7"/>
  <c r="G20" i="7"/>
  <c r="G23" i="7"/>
  <c r="I24" i="7"/>
  <c r="I26" i="7"/>
  <c r="G28" i="7"/>
  <c r="I30" i="7"/>
  <c r="G31" i="7"/>
  <c r="G32" i="7"/>
  <c r="G33" i="7"/>
  <c r="I34" i="7"/>
  <c r="I36" i="7"/>
  <c r="G38" i="7"/>
  <c r="G40" i="7"/>
  <c r="I42" i="7"/>
  <c r="I4" i="7"/>
  <c r="C4" i="7"/>
  <c r="C5" i="8"/>
  <c r="C6" i="8"/>
  <c r="C7" i="8"/>
  <c r="C8" i="8"/>
  <c r="C9" i="8"/>
  <c r="C10" i="8"/>
  <c r="C11" i="8"/>
  <c r="C12" i="8"/>
  <c r="C13" i="8"/>
  <c r="C14" i="8"/>
  <c r="C15" i="8"/>
  <c r="C16" i="8"/>
  <c r="C4" i="8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14" i="6"/>
  <c r="C15" i="6"/>
  <c r="C16" i="6"/>
  <c r="C17" i="6"/>
  <c r="C18" i="6"/>
  <c r="C19" i="6"/>
  <c r="C20" i="6"/>
  <c r="C21" i="6"/>
  <c r="C22" i="6"/>
  <c r="C23" i="6"/>
  <c r="C5" i="6"/>
  <c r="C6" i="6"/>
  <c r="C7" i="6"/>
  <c r="C8" i="6"/>
  <c r="C9" i="6"/>
  <c r="C10" i="6"/>
  <c r="C11" i="6"/>
  <c r="C12" i="6"/>
  <c r="C13" i="6"/>
  <c r="C4" i="6"/>
  <c r="C5" i="7"/>
  <c r="C6" i="7"/>
  <c r="C7" i="7"/>
  <c r="C8" i="7"/>
  <c r="C9" i="7"/>
  <c r="C10" i="7"/>
  <c r="C11" i="7"/>
  <c r="C12" i="7"/>
  <c r="C13" i="7"/>
  <c r="C14" i="7"/>
  <c r="C15" i="7"/>
  <c r="C16" i="7"/>
  <c r="AJ46" i="3"/>
  <c r="AH45" i="2"/>
  <c r="AH42" i="2"/>
  <c r="AH44" i="2"/>
  <c r="B41" i="5"/>
  <c r="B42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2" i="3"/>
  <c r="B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AJ54" i="3"/>
  <c r="AJ55" i="3"/>
  <c r="B2" i="2"/>
  <c r="B3" i="2"/>
  <c r="C3" i="2"/>
  <c r="A4" i="2"/>
  <c r="C4" i="2"/>
  <c r="AH4" i="2"/>
  <c r="C5" i="2"/>
  <c r="AH5" i="2"/>
  <c r="C6" i="2"/>
  <c r="AH6" i="2"/>
  <c r="C7" i="2"/>
  <c r="AH7" i="2"/>
  <c r="C8" i="2"/>
  <c r="AH8" i="2"/>
  <c r="C9" i="2"/>
  <c r="AH9" i="2"/>
  <c r="C10" i="2"/>
  <c r="AH10" i="2"/>
  <c r="C11" i="2"/>
  <c r="AH11" i="2"/>
  <c r="C12" i="2"/>
  <c r="AH12" i="2"/>
  <c r="C13" i="2"/>
  <c r="AH13" i="2"/>
  <c r="C14" i="2"/>
  <c r="AH14" i="2"/>
  <c r="C15" i="2"/>
  <c r="AH15" i="2"/>
  <c r="C16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I46" i="2"/>
  <c r="AM52" i="2"/>
  <c r="I17" i="7"/>
  <c r="G30" i="7"/>
  <c r="I23" i="7"/>
  <c r="G25" i="7"/>
  <c r="G15" i="7"/>
  <c r="G36" i="7"/>
  <c r="I28" i="7"/>
  <c r="G13" i="7"/>
  <c r="G34" i="8"/>
  <c r="I40" i="7"/>
  <c r="I38" i="7"/>
  <c r="G34" i="7"/>
  <c r="I32" i="7"/>
  <c r="I31" i="7"/>
  <c r="G9" i="7"/>
  <c r="G8" i="7"/>
  <c r="G26" i="7"/>
  <c r="G18" i="7"/>
  <c r="G14" i="7"/>
  <c r="I14" i="7"/>
  <c r="G29" i="6"/>
  <c r="I20" i="7"/>
  <c r="I16" i="7"/>
  <c r="G16" i="7"/>
  <c r="G12" i="7"/>
  <c r="G25" i="8"/>
  <c r="I17" i="8"/>
  <c r="I6" i="6" l="1"/>
  <c r="AN43" i="3"/>
  <c r="G15" i="8"/>
  <c r="I21" i="8"/>
  <c r="I5" i="8"/>
  <c r="G13" i="8"/>
  <c r="G32" i="6"/>
  <c r="AN27" i="3"/>
  <c r="AN33" i="3"/>
  <c r="AN21" i="3"/>
  <c r="AN29" i="3"/>
  <c r="AN19" i="3"/>
  <c r="AN6" i="3"/>
  <c r="AN37" i="3"/>
  <c r="AN15" i="3"/>
  <c r="AN11" i="3"/>
  <c r="AM46" i="3"/>
  <c r="AN46" i="3"/>
  <c r="AN41" i="3"/>
  <c r="AY50" i="2"/>
  <c r="AX50" i="2"/>
  <c r="AZ50" i="2"/>
  <c r="BB50" i="2"/>
  <c r="BA50" i="2"/>
  <c r="AJ50" i="5"/>
  <c r="AK50" i="5"/>
  <c r="AL50" i="5"/>
  <c r="AJ51" i="2"/>
  <c r="AL51" i="2"/>
  <c r="AL50" i="2"/>
  <c r="AK50" i="2"/>
  <c r="AK51" i="2"/>
  <c r="AJ50" i="2"/>
  <c r="AN5" i="3"/>
  <c r="AL31" i="5"/>
  <c r="AK31" i="5"/>
  <c r="AJ31" i="5"/>
  <c r="AK30" i="5"/>
  <c r="AJ30" i="5"/>
  <c r="AL30" i="5"/>
  <c r="AL45" i="5"/>
  <c r="AK45" i="5"/>
  <c r="AJ45" i="5"/>
  <c r="AL37" i="5"/>
  <c r="AJ37" i="5"/>
  <c r="AK37" i="5"/>
  <c r="AK29" i="5"/>
  <c r="AJ29" i="5"/>
  <c r="AL29" i="5"/>
  <c r="AK21" i="5"/>
  <c r="AJ21" i="5"/>
  <c r="AL21" i="5"/>
  <c r="AK13" i="5"/>
  <c r="AJ13" i="5"/>
  <c r="AL13" i="5"/>
  <c r="AK38" i="5"/>
  <c r="AJ38" i="5"/>
  <c r="AL38" i="5"/>
  <c r="AK22" i="5"/>
  <c r="AJ22" i="5"/>
  <c r="AL22" i="5"/>
  <c r="AK44" i="5"/>
  <c r="AJ44" i="5"/>
  <c r="AL44" i="5"/>
  <c r="AL36" i="5"/>
  <c r="AK36" i="5"/>
  <c r="AJ36" i="5"/>
  <c r="AL28" i="5"/>
  <c r="AK28" i="5"/>
  <c r="AJ28" i="5"/>
  <c r="AL20" i="5"/>
  <c r="AK20" i="5"/>
  <c r="AJ20" i="5"/>
  <c r="AL12" i="5"/>
  <c r="AK12" i="5"/>
  <c r="AJ12" i="5"/>
  <c r="AL5" i="5"/>
  <c r="AK5" i="5"/>
  <c r="AJ5" i="5"/>
  <c r="AL6" i="5"/>
  <c r="AK6" i="5"/>
  <c r="AJ6" i="5"/>
  <c r="AJ43" i="5"/>
  <c r="AL43" i="5"/>
  <c r="AK43" i="5"/>
  <c r="AJ35" i="5"/>
  <c r="AL35" i="5"/>
  <c r="AK35" i="5"/>
  <c r="AJ27" i="5"/>
  <c r="AL27" i="5"/>
  <c r="AK27" i="5"/>
  <c r="AJ19" i="5"/>
  <c r="AL19" i="5"/>
  <c r="AK19" i="5"/>
  <c r="AL11" i="5"/>
  <c r="AK11" i="5"/>
  <c r="AJ11" i="5"/>
  <c r="AK42" i="5"/>
  <c r="AJ42" i="5"/>
  <c r="AL42" i="5"/>
  <c r="AK34" i="5"/>
  <c r="AJ34" i="5"/>
  <c r="AL34" i="5"/>
  <c r="AL26" i="5"/>
  <c r="AK26" i="5"/>
  <c r="AJ26" i="5"/>
  <c r="AL18" i="5"/>
  <c r="AK18" i="5"/>
  <c r="AJ18" i="5"/>
  <c r="AL10" i="5"/>
  <c r="AK10" i="5"/>
  <c r="AJ10" i="5"/>
  <c r="AL39" i="5"/>
  <c r="AK39" i="5"/>
  <c r="AJ39" i="5"/>
  <c r="AL14" i="5"/>
  <c r="AK14" i="5"/>
  <c r="AJ14" i="5"/>
  <c r="AL41" i="5"/>
  <c r="AK41" i="5"/>
  <c r="AJ41" i="5"/>
  <c r="AL33" i="5"/>
  <c r="AK33" i="5"/>
  <c r="AJ33" i="5"/>
  <c r="AL25" i="5"/>
  <c r="AK25" i="5"/>
  <c r="AJ25" i="5"/>
  <c r="AK17" i="5"/>
  <c r="AJ17" i="5"/>
  <c r="AL17" i="5"/>
  <c r="AK9" i="5"/>
  <c r="AJ9" i="5"/>
  <c r="AL9" i="5"/>
  <c r="AJ46" i="5"/>
  <c r="AK46" i="5"/>
  <c r="AL46" i="5"/>
  <c r="AJ40" i="5"/>
  <c r="AL40" i="5"/>
  <c r="AK40" i="5"/>
  <c r="AK32" i="5"/>
  <c r="AJ32" i="5"/>
  <c r="AL32" i="5"/>
  <c r="AL24" i="5"/>
  <c r="AK24" i="5"/>
  <c r="AJ24" i="5"/>
  <c r="AL16" i="5"/>
  <c r="AK16" i="5"/>
  <c r="AJ16" i="5"/>
  <c r="AJ8" i="5"/>
  <c r="AL8" i="5"/>
  <c r="AK8" i="5"/>
  <c r="AK4" i="5"/>
  <c r="AJ47" i="5"/>
  <c r="AL49" i="5"/>
  <c r="AL4" i="5"/>
  <c r="AK49" i="5"/>
  <c r="AJ51" i="5"/>
  <c r="AL47" i="5"/>
  <c r="AK47" i="5"/>
  <c r="AJ48" i="5"/>
  <c r="AI52" i="5"/>
  <c r="AJ49" i="5"/>
  <c r="AL51" i="5"/>
  <c r="AJ4" i="5"/>
  <c r="AL48" i="5"/>
  <c r="AK48" i="5"/>
  <c r="AK51" i="5"/>
  <c r="AL23" i="5"/>
  <c r="AK23" i="5"/>
  <c r="AJ23" i="5"/>
  <c r="AJ15" i="5"/>
  <c r="AL15" i="5"/>
  <c r="AK15" i="5"/>
  <c r="AL7" i="5"/>
  <c r="AJ7" i="5"/>
  <c r="AK7" i="5"/>
  <c r="AJ41" i="2"/>
  <c r="AK41" i="2"/>
  <c r="AL41" i="2"/>
  <c r="AJ15" i="2"/>
  <c r="AK15" i="2"/>
  <c r="AL15" i="2"/>
  <c r="AL36" i="2"/>
  <c r="AJ36" i="2"/>
  <c r="AK36" i="2"/>
  <c r="AJ43" i="2"/>
  <c r="AK43" i="2"/>
  <c r="AL43" i="2"/>
  <c r="AJ16" i="2"/>
  <c r="AK16" i="2"/>
  <c r="AL16" i="2"/>
  <c r="AL44" i="2"/>
  <c r="AK44" i="2"/>
  <c r="AJ44" i="2"/>
  <c r="AJ11" i="2"/>
  <c r="AK11" i="2"/>
  <c r="AL11" i="2"/>
  <c r="AJ32" i="2"/>
  <c r="AK32" i="2"/>
  <c r="AL32" i="2"/>
  <c r="AJ42" i="2"/>
  <c r="AK42" i="2"/>
  <c r="AL42" i="2"/>
  <c r="AJ27" i="2"/>
  <c r="AK27" i="2"/>
  <c r="AL27" i="2"/>
  <c r="AK13" i="2"/>
  <c r="AL13" i="2"/>
  <c r="AJ13" i="2"/>
  <c r="AJ30" i="2"/>
  <c r="AK30" i="2"/>
  <c r="AL30" i="2"/>
  <c r="AJ46" i="2"/>
  <c r="AK46" i="2"/>
  <c r="AL46" i="2"/>
  <c r="AJ38" i="2"/>
  <c r="AK38" i="2"/>
  <c r="AL38" i="2"/>
  <c r="AK21" i="2"/>
  <c r="AL21" i="2"/>
  <c r="AJ21" i="2"/>
  <c r="AJ40" i="2"/>
  <c r="AK40" i="2"/>
  <c r="AL40" i="2"/>
  <c r="AJ25" i="2"/>
  <c r="AK25" i="2"/>
  <c r="AL25" i="2"/>
  <c r="AJ10" i="2"/>
  <c r="AK10" i="2"/>
  <c r="AL10" i="2"/>
  <c r="AL28" i="2"/>
  <c r="AK28" i="2"/>
  <c r="AJ28" i="2"/>
  <c r="AJ39" i="2"/>
  <c r="AK39" i="2"/>
  <c r="AL39" i="2"/>
  <c r="AJ19" i="2"/>
  <c r="AL19" i="2"/>
  <c r="AK19" i="2"/>
  <c r="AL12" i="2"/>
  <c r="AJ12" i="2"/>
  <c r="AK12" i="2"/>
  <c r="AJ35" i="2"/>
  <c r="AL35" i="2"/>
  <c r="AK35" i="2"/>
  <c r="AJ24" i="2"/>
  <c r="AK24" i="2"/>
  <c r="AL24" i="2"/>
  <c r="AJ9" i="2"/>
  <c r="AK9" i="2"/>
  <c r="AL9" i="2"/>
  <c r="AJ18" i="2"/>
  <c r="AK18" i="2"/>
  <c r="AL18" i="2"/>
  <c r="AK29" i="2"/>
  <c r="AL29" i="2"/>
  <c r="AJ29" i="2"/>
  <c r="AJ14" i="2"/>
  <c r="AK14" i="2"/>
  <c r="AL14" i="2"/>
  <c r="AJ7" i="2"/>
  <c r="AK7" i="2"/>
  <c r="AL7" i="2"/>
  <c r="AJ34" i="2"/>
  <c r="AK34" i="2"/>
  <c r="AL34" i="2"/>
  <c r="AJ23" i="2"/>
  <c r="AK23" i="2"/>
  <c r="AL23" i="2"/>
  <c r="AJ8" i="2"/>
  <c r="AK8" i="2"/>
  <c r="AL8" i="2"/>
  <c r="AJ26" i="2"/>
  <c r="AK26" i="2"/>
  <c r="AL26" i="2"/>
  <c r="AJ47" i="2"/>
  <c r="AK47" i="2"/>
  <c r="AJ48" i="2"/>
  <c r="AL47" i="2"/>
  <c r="AK48" i="2"/>
  <c r="AJ49" i="2"/>
  <c r="AL48" i="2"/>
  <c r="AK49" i="2"/>
  <c r="AL49" i="2"/>
  <c r="AJ4" i="2"/>
  <c r="AL4" i="2"/>
  <c r="AK4" i="2"/>
  <c r="AJ6" i="2"/>
  <c r="AK6" i="2"/>
  <c r="AL6" i="2"/>
  <c r="AJ33" i="2"/>
  <c r="AK33" i="2"/>
  <c r="AL33" i="2"/>
  <c r="AJ22" i="2"/>
  <c r="AK22" i="2"/>
  <c r="AL22" i="2"/>
  <c r="AK37" i="2"/>
  <c r="AL37" i="2"/>
  <c r="AJ37" i="2"/>
  <c r="AK45" i="2"/>
  <c r="AL45" i="2"/>
  <c r="AJ45" i="2"/>
  <c r="AK5" i="2"/>
  <c r="AL5" i="2"/>
  <c r="AJ5" i="2"/>
  <c r="AJ31" i="2"/>
  <c r="AK31" i="2"/>
  <c r="AL31" i="2"/>
  <c r="AL20" i="2"/>
  <c r="AJ20" i="2"/>
  <c r="AK20" i="2"/>
  <c r="AJ17" i="2"/>
  <c r="AK17" i="2"/>
  <c r="AL17" i="2"/>
  <c r="BB5" i="2"/>
  <c r="BB13" i="2"/>
  <c r="BB21" i="2"/>
  <c r="BB29" i="2"/>
  <c r="BB37" i="2"/>
  <c r="BB45" i="2"/>
  <c r="BA6" i="2"/>
  <c r="BA14" i="2"/>
  <c r="BA22" i="2"/>
  <c r="BA30" i="2"/>
  <c r="BA38" i="2"/>
  <c r="BA46" i="2"/>
  <c r="AZ7" i="2"/>
  <c r="AZ15" i="2"/>
  <c r="AZ23" i="2"/>
  <c r="AZ31" i="2"/>
  <c r="AZ39" i="2"/>
  <c r="AZ47" i="2"/>
  <c r="AY8" i="2"/>
  <c r="AY16" i="2"/>
  <c r="AY24" i="2"/>
  <c r="AY32" i="2"/>
  <c r="AY40" i="2"/>
  <c r="AY48" i="2"/>
  <c r="AX9" i="2"/>
  <c r="AX17" i="2"/>
  <c r="AX25" i="2"/>
  <c r="AX33" i="2"/>
  <c r="AX41" i="2"/>
  <c r="AX49" i="2"/>
  <c r="BB6" i="2"/>
  <c r="BB14" i="2"/>
  <c r="BB22" i="2"/>
  <c r="BB30" i="2"/>
  <c r="BB38" i="2"/>
  <c r="BB46" i="2"/>
  <c r="BA7" i="2"/>
  <c r="BA15" i="2"/>
  <c r="BA23" i="2"/>
  <c r="BA31" i="2"/>
  <c r="BA39" i="2"/>
  <c r="BA47" i="2"/>
  <c r="AZ8" i="2"/>
  <c r="AZ16" i="2"/>
  <c r="AZ24" i="2"/>
  <c r="AZ32" i="2"/>
  <c r="AZ40" i="2"/>
  <c r="AZ48" i="2"/>
  <c r="AY9" i="2"/>
  <c r="AY17" i="2"/>
  <c r="AY25" i="2"/>
  <c r="AY33" i="2"/>
  <c r="AY41" i="2"/>
  <c r="AY49" i="2"/>
  <c r="AX10" i="2"/>
  <c r="AX18" i="2"/>
  <c r="AX26" i="2"/>
  <c r="AX34" i="2"/>
  <c r="AX42" i="2"/>
  <c r="AX51" i="2"/>
  <c r="BB7" i="2"/>
  <c r="BB15" i="2"/>
  <c r="BB23" i="2"/>
  <c r="BB31" i="2"/>
  <c r="BB39" i="2"/>
  <c r="BB47" i="2"/>
  <c r="BA8" i="2"/>
  <c r="BA16" i="2"/>
  <c r="BA24" i="2"/>
  <c r="BA32" i="2"/>
  <c r="BA40" i="2"/>
  <c r="BA48" i="2"/>
  <c r="AZ9" i="2"/>
  <c r="AZ17" i="2"/>
  <c r="AZ25" i="2"/>
  <c r="AZ33" i="2"/>
  <c r="AZ41" i="2"/>
  <c r="AZ49" i="2"/>
  <c r="AY10" i="2"/>
  <c r="AY18" i="2"/>
  <c r="AY26" i="2"/>
  <c r="AY34" i="2"/>
  <c r="AY42" i="2"/>
  <c r="AY51" i="2"/>
  <c r="AX11" i="2"/>
  <c r="AX19" i="2"/>
  <c r="AX27" i="2"/>
  <c r="AX35" i="2"/>
  <c r="AX43" i="2"/>
  <c r="AX4" i="2"/>
  <c r="BB8" i="2"/>
  <c r="BB16" i="2"/>
  <c r="BB24" i="2"/>
  <c r="BB32" i="2"/>
  <c r="BB40" i="2"/>
  <c r="BB48" i="2"/>
  <c r="BA9" i="2"/>
  <c r="BA17" i="2"/>
  <c r="BA25" i="2"/>
  <c r="BA33" i="2"/>
  <c r="BA41" i="2"/>
  <c r="BA49" i="2"/>
  <c r="AZ10" i="2"/>
  <c r="AZ18" i="2"/>
  <c r="AZ26" i="2"/>
  <c r="AZ34" i="2"/>
  <c r="AZ42" i="2"/>
  <c r="AZ51" i="2"/>
  <c r="AY11" i="2"/>
  <c r="AY19" i="2"/>
  <c r="AY27" i="2"/>
  <c r="AY35" i="2"/>
  <c r="AY43" i="2"/>
  <c r="AY4" i="2"/>
  <c r="AX12" i="2"/>
  <c r="AX20" i="2"/>
  <c r="AX28" i="2"/>
  <c r="AX36" i="2"/>
  <c r="AX44" i="2"/>
  <c r="BB9" i="2"/>
  <c r="BB17" i="2"/>
  <c r="BB25" i="2"/>
  <c r="BB33" i="2"/>
  <c r="BB41" i="2"/>
  <c r="BB49" i="2"/>
  <c r="BA10" i="2"/>
  <c r="BA18" i="2"/>
  <c r="BA26" i="2"/>
  <c r="BA34" i="2"/>
  <c r="BA42" i="2"/>
  <c r="BA51" i="2"/>
  <c r="AZ11" i="2"/>
  <c r="AZ19" i="2"/>
  <c r="AZ27" i="2"/>
  <c r="AZ35" i="2"/>
  <c r="AZ43" i="2"/>
  <c r="AZ4" i="2"/>
  <c r="AY12" i="2"/>
  <c r="AY20" i="2"/>
  <c r="AY28" i="2"/>
  <c r="AY36" i="2"/>
  <c r="AY44" i="2"/>
  <c r="AX5" i="2"/>
  <c r="AX13" i="2"/>
  <c r="AX21" i="2"/>
  <c r="AX29" i="2"/>
  <c r="AX37" i="2"/>
  <c r="AX45" i="2"/>
  <c r="BB10" i="2"/>
  <c r="BB18" i="2"/>
  <c r="BB26" i="2"/>
  <c r="BB34" i="2"/>
  <c r="BB42" i="2"/>
  <c r="BB51" i="2"/>
  <c r="BA11" i="2"/>
  <c r="BA19" i="2"/>
  <c r="BA27" i="2"/>
  <c r="BA35" i="2"/>
  <c r="BA43" i="2"/>
  <c r="BA4" i="2"/>
  <c r="AZ12" i="2"/>
  <c r="AZ20" i="2"/>
  <c r="AZ28" i="2"/>
  <c r="AZ36" i="2"/>
  <c r="AZ44" i="2"/>
  <c r="AY5" i="2"/>
  <c r="AY13" i="2"/>
  <c r="AY21" i="2"/>
  <c r="AY29" i="2"/>
  <c r="AY37" i="2"/>
  <c r="AY45" i="2"/>
  <c r="AX6" i="2"/>
  <c r="AX14" i="2"/>
  <c r="AX22" i="2"/>
  <c r="AX30" i="2"/>
  <c r="AX38" i="2"/>
  <c r="AX46" i="2"/>
  <c r="BB11" i="2"/>
  <c r="BB19" i="2"/>
  <c r="BB27" i="2"/>
  <c r="BB35" i="2"/>
  <c r="BB43" i="2"/>
  <c r="BB4" i="2"/>
  <c r="BA12" i="2"/>
  <c r="BA20" i="2"/>
  <c r="BA28" i="2"/>
  <c r="BA36" i="2"/>
  <c r="BA44" i="2"/>
  <c r="AZ5" i="2"/>
  <c r="AZ13" i="2"/>
  <c r="AZ21" i="2"/>
  <c r="AZ29" i="2"/>
  <c r="AZ37" i="2"/>
  <c r="AZ45" i="2"/>
  <c r="AY6" i="2"/>
  <c r="AY14" i="2"/>
  <c r="AY22" i="2"/>
  <c r="AY30" i="2"/>
  <c r="AY38" i="2"/>
  <c r="AY46" i="2"/>
  <c r="AX7" i="2"/>
  <c r="AX15" i="2"/>
  <c r="AX23" i="2"/>
  <c r="AX31" i="2"/>
  <c r="AX39" i="2"/>
  <c r="AX47" i="2"/>
  <c r="BB12" i="2"/>
  <c r="BB20" i="2"/>
  <c r="BB28" i="2"/>
  <c r="BB36" i="2"/>
  <c r="BB44" i="2"/>
  <c r="BA5" i="2"/>
  <c r="BA13" i="2"/>
  <c r="BA21" i="2"/>
  <c r="BA29" i="2"/>
  <c r="BA37" i="2"/>
  <c r="BA45" i="2"/>
  <c r="AZ6" i="2"/>
  <c r="AZ14" i="2"/>
  <c r="AZ22" i="2"/>
  <c r="AZ30" i="2"/>
  <c r="AZ38" i="2"/>
  <c r="AZ46" i="2"/>
  <c r="AY7" i="2"/>
  <c r="AY15" i="2"/>
  <c r="AY23" i="2"/>
  <c r="AY31" i="2"/>
  <c r="AY39" i="2"/>
  <c r="AY47" i="2"/>
  <c r="AX8" i="2"/>
  <c r="AX16" i="2"/>
  <c r="AX24" i="2"/>
  <c r="AX32" i="2"/>
  <c r="AX40" i="2"/>
  <c r="AX48" i="2"/>
  <c r="I12" i="6"/>
  <c r="I36" i="6"/>
  <c r="G35" i="8"/>
  <c r="I11" i="8"/>
  <c r="G19" i="8"/>
  <c r="G15" i="6"/>
  <c r="G5" i="6"/>
  <c r="I31" i="6"/>
  <c r="I20" i="6"/>
  <c r="I20" i="8"/>
  <c r="I37" i="8"/>
  <c r="I41" i="6"/>
  <c r="I40" i="6"/>
  <c r="I30" i="6"/>
  <c r="G23" i="8"/>
  <c r="G39" i="8"/>
  <c r="G7" i="8"/>
  <c r="I14" i="6"/>
  <c r="I27" i="8"/>
  <c r="I38" i="6"/>
  <c r="G41" i="8"/>
  <c r="I28" i="6"/>
  <c r="G24" i="6"/>
  <c r="I23" i="6"/>
  <c r="G35" i="6"/>
  <c r="I25" i="6"/>
  <c r="I33" i="6"/>
  <c r="G10" i="8"/>
  <c r="I28" i="8"/>
  <c r="G21" i="6"/>
  <c r="G19" i="6"/>
  <c r="G26" i="8"/>
  <c r="I22" i="8"/>
  <c r="G8" i="8"/>
  <c r="I39" i="6"/>
  <c r="I37" i="6"/>
  <c r="G32" i="8"/>
  <c r="I30" i="8"/>
  <c r="I17" i="6"/>
  <c r="G27" i="6"/>
  <c r="G16" i="8"/>
  <c r="G6" i="8"/>
  <c r="AH46" i="2"/>
  <c r="I13" i="6"/>
  <c r="G9" i="6"/>
  <c r="I18" i="8"/>
  <c r="G5" i="7"/>
  <c r="G40" i="8"/>
  <c r="I34" i="6"/>
  <c r="I36" i="8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" i="7"/>
  <c r="G4" i="8"/>
  <c r="AM9" i="3"/>
  <c r="AM4" i="3"/>
  <c r="AM20" i="3"/>
  <c r="AM34" i="3"/>
  <c r="AM31" i="3"/>
  <c r="AM23" i="3"/>
  <c r="AM12" i="3"/>
  <c r="AM42" i="3"/>
  <c r="AM30" i="3"/>
  <c r="AM16" i="3"/>
  <c r="AM8" i="3"/>
  <c r="I10" i="7"/>
  <c r="G10" i="6"/>
  <c r="I8" i="6"/>
  <c r="AM39" i="3"/>
  <c r="AM35" i="3"/>
  <c r="AM24" i="3"/>
  <c r="G6" i="7"/>
  <c r="G11" i="6"/>
  <c r="I26" i="6"/>
  <c r="AM7" i="3"/>
  <c r="G21" i="7"/>
  <c r="G7" i="7"/>
  <c r="G11" i="7"/>
  <c r="G4" i="6"/>
  <c r="AM28" i="3"/>
  <c r="AM17" i="3"/>
  <c r="AM22" i="3"/>
  <c r="AM14" i="3"/>
  <c r="AM44" i="3"/>
  <c r="AM40" i="3"/>
  <c r="AM36" i="3"/>
  <c r="AM26" i="3"/>
  <c r="AM13" i="3"/>
  <c r="AM45" i="3"/>
  <c r="AM32" i="3"/>
  <c r="AM25" i="3"/>
  <c r="AM53" i="3"/>
  <c r="AM18" i="3"/>
  <c r="AM10" i="3"/>
  <c r="I41" i="7"/>
  <c r="G41" i="7"/>
  <c r="I37" i="7"/>
  <c r="G37" i="7"/>
  <c r="G29" i="7"/>
  <c r="I29" i="7"/>
  <c r="G19" i="7"/>
  <c r="I19" i="7"/>
  <c r="G24" i="7"/>
  <c r="G39" i="7"/>
  <c r="I39" i="7"/>
  <c r="G35" i="7"/>
  <c r="I35" i="7"/>
  <c r="G27" i="7"/>
  <c r="I27" i="7"/>
  <c r="I22" i="7"/>
  <c r="G22" i="7"/>
  <c r="I33" i="7"/>
  <c r="G7" i="6"/>
  <c r="I7" i="6"/>
  <c r="I29" i="8"/>
  <c r="I22" i="6"/>
  <c r="I12" i="8"/>
  <c r="I14" i="8"/>
  <c r="I24" i="8"/>
  <c r="G9" i="8"/>
  <c r="G38" i="8"/>
  <c r="I18" i="6"/>
  <c r="G16" i="6"/>
  <c r="I33" i="8"/>
  <c r="G31" i="8"/>
  <c r="AQ50" i="3" l="1"/>
  <c r="AP27" i="3"/>
  <c r="AQ14" i="3"/>
  <c r="AP22" i="3"/>
  <c r="AO39" i="3"/>
  <c r="AP7" i="3"/>
  <c r="AO14" i="3"/>
  <c r="AO21" i="3"/>
  <c r="AQ24" i="3"/>
  <c r="AQ9" i="3"/>
  <c r="AP26" i="3"/>
  <c r="AO43" i="3"/>
  <c r="AP35" i="3"/>
  <c r="AQ13" i="3"/>
  <c r="AP30" i="3"/>
  <c r="AQ21" i="3"/>
  <c r="AQ6" i="3"/>
  <c r="AO40" i="3"/>
  <c r="AP28" i="3"/>
  <c r="AP23" i="3"/>
  <c r="AO10" i="3"/>
  <c r="AP42" i="3"/>
  <c r="AP21" i="3"/>
  <c r="AQ10" i="3"/>
  <c r="AP48" i="3"/>
  <c r="AP13" i="3"/>
  <c r="AQ29" i="3"/>
  <c r="AP51" i="3"/>
  <c r="AM52" i="3"/>
  <c r="AP46" i="3"/>
  <c r="AO18" i="3"/>
  <c r="AO38" i="3"/>
  <c r="AQ41" i="3"/>
  <c r="AQ26" i="3"/>
  <c r="AO13" i="3"/>
  <c r="AP4" i="3"/>
  <c r="AQ49" i="3"/>
  <c r="AO8" i="3"/>
  <c r="AO29" i="3"/>
  <c r="AP45" i="3"/>
  <c r="AO33" i="3"/>
  <c r="AQ37" i="3"/>
  <c r="AO12" i="3"/>
  <c r="AP24" i="3"/>
  <c r="AO16" i="3"/>
  <c r="AQ33" i="3"/>
  <c r="AO26" i="3"/>
  <c r="AQ36" i="3"/>
  <c r="AO36" i="3"/>
  <c r="AO24" i="3"/>
  <c r="AP11" i="3"/>
  <c r="AO47" i="3"/>
  <c r="AP8" i="3"/>
  <c r="AO44" i="3"/>
  <c r="AP31" i="3"/>
  <c r="AQ18" i="3"/>
  <c r="AO7" i="3"/>
  <c r="AP43" i="3"/>
  <c r="AO31" i="3"/>
  <c r="AO34" i="3"/>
  <c r="AQ39" i="3"/>
  <c r="AO28" i="3"/>
  <c r="AP15" i="3"/>
  <c r="AO25" i="3"/>
  <c r="AP20" i="3"/>
  <c r="AO48" i="3"/>
  <c r="AP39" i="3"/>
  <c r="AP36" i="3"/>
  <c r="AO23" i="3"/>
  <c r="AP25" i="3"/>
  <c r="AO9" i="3"/>
  <c r="AQ4" i="3"/>
  <c r="AO32" i="3"/>
  <c r="AQ40" i="3"/>
  <c r="AO37" i="3"/>
  <c r="AP16" i="3"/>
  <c r="AQ11" i="3"/>
  <c r="AQ7" i="3"/>
  <c r="AO6" i="3"/>
  <c r="AP12" i="3"/>
  <c r="AP40" i="3"/>
  <c r="AP6" i="3"/>
  <c r="AP41" i="3"/>
  <c r="AQ44" i="3"/>
  <c r="AP38" i="3"/>
  <c r="AQ25" i="3"/>
  <c r="AO30" i="3"/>
  <c r="AQ48" i="3"/>
  <c r="AO45" i="3"/>
  <c r="AO41" i="3"/>
  <c r="AO35" i="3"/>
  <c r="AO15" i="3"/>
  <c r="AQ34" i="3"/>
  <c r="AQ19" i="3"/>
  <c r="AO20" i="3"/>
  <c r="AO5" i="3"/>
  <c r="AP5" i="3"/>
  <c r="AQ15" i="3"/>
  <c r="AP14" i="3"/>
  <c r="AP47" i="3"/>
  <c r="AP17" i="3"/>
  <c r="AO4" i="3"/>
  <c r="AP32" i="3"/>
  <c r="AQ17" i="3"/>
  <c r="AP9" i="3"/>
  <c r="AQ12" i="3"/>
  <c r="AO51" i="3"/>
  <c r="AO27" i="3"/>
  <c r="AP19" i="3"/>
  <c r="AQ43" i="3"/>
  <c r="AQ28" i="3"/>
  <c r="AP37" i="3"/>
  <c r="AQ46" i="3"/>
  <c r="AQ32" i="3"/>
  <c r="AP29" i="3"/>
  <c r="AQ16" i="3"/>
  <c r="AO42" i="3"/>
  <c r="AP34" i="3"/>
  <c r="AQ51" i="3"/>
  <c r="AQ35" i="3"/>
  <c r="AO49" i="3"/>
  <c r="AQ45" i="3"/>
  <c r="AQ47" i="3"/>
  <c r="AO46" i="3"/>
  <c r="AQ31" i="3"/>
  <c r="AQ8" i="3"/>
  <c r="AP49" i="3"/>
  <c r="AP18" i="3"/>
  <c r="AQ42" i="3"/>
  <c r="AQ20" i="3"/>
  <c r="AP44" i="3"/>
  <c r="AQ38" i="3"/>
  <c r="AP50" i="3"/>
  <c r="AQ22" i="3"/>
  <c r="AO11" i="3"/>
  <c r="AO19" i="3"/>
  <c r="AQ30" i="3"/>
  <c r="AQ23" i="3"/>
  <c r="AO17" i="3"/>
  <c r="AP33" i="3"/>
  <c r="AP10" i="3"/>
  <c r="AQ27" i="3"/>
  <c r="AO22" i="3"/>
  <c r="AQ5" i="3"/>
  <c r="AO50" i="3"/>
</calcChain>
</file>

<file path=xl/sharedStrings.xml><?xml version="1.0" encoding="utf-8"?>
<sst xmlns="http://schemas.openxmlformats.org/spreadsheetml/2006/main" count="930" uniqueCount="186">
  <si>
    <t>KLG</t>
  </si>
  <si>
    <t>EF</t>
  </si>
  <si>
    <t>navn</t>
  </si>
  <si>
    <t xml:space="preserve">tlf.nr. </t>
  </si>
  <si>
    <t>Adr.</t>
  </si>
  <si>
    <t>E-mail</t>
  </si>
  <si>
    <t>A/B</t>
  </si>
  <si>
    <t>Reg.</t>
  </si>
  <si>
    <t>Hcp.</t>
  </si>
  <si>
    <t xml:space="preserve"> -EDS</t>
  </si>
  <si>
    <t>Act.</t>
  </si>
  <si>
    <t>Score</t>
  </si>
  <si>
    <t>Antal</t>
  </si>
  <si>
    <t>Dame</t>
  </si>
  <si>
    <t>I alt</t>
  </si>
  <si>
    <t>Genn.</t>
  </si>
  <si>
    <t>Kan starte</t>
  </si>
  <si>
    <t>Spisning</t>
  </si>
  <si>
    <t>nr.</t>
  </si>
  <si>
    <t xml:space="preserve"> </t>
  </si>
  <si>
    <t>Grup.</t>
  </si>
  <si>
    <t>ü</t>
  </si>
  <si>
    <t>Slag</t>
  </si>
  <si>
    <t>Point</t>
  </si>
  <si>
    <t>Puts</t>
  </si>
  <si>
    <t>3Puts</t>
  </si>
  <si>
    <t>Øl</t>
  </si>
  <si>
    <t>Kr.</t>
  </si>
  <si>
    <t>tidlig/sen:</t>
  </si>
  <si>
    <t>Syrenvej 17, 6740  Bramming</t>
  </si>
  <si>
    <t>Kurt Vestergård</t>
  </si>
  <si>
    <t>Jasminvej 17, 6740 Bramm.</t>
  </si>
  <si>
    <t>kurt_v@post4.tele.dk</t>
  </si>
  <si>
    <t>Skyttens Kvarter 33, 6710 Esbj.V</t>
  </si>
  <si>
    <t>Rosenparken 38, 6740 Bramm.</t>
  </si>
  <si>
    <t>Mikael Kodbøl</t>
  </si>
  <si>
    <t>Holmevej 14, 6760 Ribe</t>
  </si>
  <si>
    <t>kodbol@msn.com</t>
  </si>
  <si>
    <t>Kaj Kristensen</t>
  </si>
  <si>
    <t>krogen14@hotmail.com</t>
  </si>
  <si>
    <t>Torvegade 79, 6700 Esbjerg</t>
  </si>
  <si>
    <t>Plantagevej 32, 6710 Esbjerg V</t>
  </si>
  <si>
    <t>Matrosvænget 241, 6710 Esb. V</t>
  </si>
  <si>
    <t>Jørgen Bargisen</t>
  </si>
  <si>
    <t>Ørnelundvej 12, 6740  Bramming</t>
  </si>
  <si>
    <t>lundager@post11.tele.dk</t>
  </si>
  <si>
    <t>Claus Nielsen</t>
  </si>
  <si>
    <t>Krogen 8, 6740 Bramming</t>
  </si>
  <si>
    <t>irene-claus@brammingnet.dk</t>
  </si>
  <si>
    <t>Søparken 10, 6740 Bramming</t>
  </si>
  <si>
    <t>Oktobervej 7, 6705 Esbjerg Ø</t>
  </si>
  <si>
    <t>Heine Madsen</t>
  </si>
  <si>
    <t>reginamadsen@hotmail.com</t>
  </si>
  <si>
    <t>Mike Jensen</t>
  </si>
  <si>
    <t>Engparken 36, 6740 Bramm.</t>
  </si>
  <si>
    <t>mikeaab@hotmail.com</t>
  </si>
  <si>
    <t>Gabelsparken 141, 6740 Bramming</t>
  </si>
  <si>
    <t>Frank Lysebjerg</t>
  </si>
  <si>
    <t>Jimmy Madsen</t>
  </si>
  <si>
    <t>Septembervej 6, 6705 Esbjerg Ø.</t>
  </si>
  <si>
    <t>Carsten Sussemiehl</t>
  </si>
  <si>
    <t>Tremhøjevej 22, 6731 Tjæreborg</t>
  </si>
  <si>
    <t>carsten@sussemiehl.dk</t>
  </si>
  <si>
    <t>kma.ribe@stark.dk</t>
  </si>
  <si>
    <t>Søren Persson</t>
  </si>
  <si>
    <t>Sønderparken 82,6740 Bramming</t>
  </si>
  <si>
    <t>persson@brammingnet.dk</t>
  </si>
  <si>
    <t>Jimmy Uldbæk</t>
  </si>
  <si>
    <t>Torben Wolf</t>
  </si>
  <si>
    <t>Ove Nielsen</t>
  </si>
  <si>
    <t>Kristian Sørensen</t>
  </si>
  <si>
    <t>Sum kr.</t>
  </si>
  <si>
    <t>Point 10 - 8 - 6 - 4 - 3 - 2 - 1</t>
  </si>
  <si>
    <t>poul.moller@revisionskontoret.dk</t>
  </si>
  <si>
    <t>Elstræde 4, 2.2, 6740 Bramming</t>
  </si>
  <si>
    <t>haahr@brammingnet.dk</t>
  </si>
  <si>
    <t>jhc@glenco.dk</t>
  </si>
  <si>
    <t>langer@edb.dk</t>
  </si>
  <si>
    <t>Stejlgårdsparken 38, 6740 Bramm.</t>
  </si>
  <si>
    <t>ibribe@webspeed.dk</t>
  </si>
  <si>
    <t>Krogen 4, 6715 Esb. N</t>
  </si>
  <si>
    <t>Storegade 103, 6740 Bramm.</t>
  </si>
  <si>
    <t>eigil_jo@brammingnet.dk</t>
  </si>
  <si>
    <t>nhh@elsam-eng.com</t>
  </si>
  <si>
    <t>Storegade 72B 6740 bramm.</t>
  </si>
  <si>
    <t>bromerholm@brammingnet.dk</t>
  </si>
  <si>
    <t>cpm@davidsenpartnere.dk</t>
  </si>
  <si>
    <t>Thulevej 95, 6715 Esb. N(60878867)</t>
  </si>
  <si>
    <t>anhe@esenet.dk</t>
  </si>
  <si>
    <t>Forsythiavej 41, 6740 Bramming</t>
  </si>
  <si>
    <t>ilselil@weebspeed.dk</t>
  </si>
  <si>
    <t>Efterårsvej 2, Andrup, 6705 Esbj.Ø</t>
  </si>
  <si>
    <t>poulmadsen@get2net.dk</t>
  </si>
  <si>
    <t>Mulvadparken 9, 6740  Bramming</t>
  </si>
  <si>
    <t>arly@ylra.dk</t>
  </si>
  <si>
    <t>Rosenparken 44, 6740 Bramming</t>
  </si>
  <si>
    <t>Bargisen@webspeed.dk</t>
  </si>
  <si>
    <t>hjpugh@mail.dk</t>
  </si>
  <si>
    <t>hh@essi.dk</t>
  </si>
  <si>
    <t>Majsmarken 18, 6771 Gredstedbro</t>
  </si>
  <si>
    <t>FJ@jorton.dk</t>
  </si>
  <si>
    <t>Tjæreborg Stationsvej 31,6731 Tj.b.</t>
  </si>
  <si>
    <t>Porsholtparken 13, 6740 Bramming</t>
  </si>
  <si>
    <t>majhaj@webspeed.dk</t>
  </si>
  <si>
    <t>Hospitalsvej 15, 6715 Esbjerg N</t>
  </si>
  <si>
    <t>jhs6715@esenet.dk</t>
  </si>
  <si>
    <t>Industrivej 48, 6840 Bramming</t>
  </si>
  <si>
    <t>to@beregfurniture.dk</t>
  </si>
  <si>
    <t>Matrosvænget, 6710 Esbjerg V</t>
  </si>
  <si>
    <t>obe@vmk.dk</t>
  </si>
  <si>
    <t>Platanvej 4A 2.tv, 6705 Esbjerg Ø</t>
  </si>
  <si>
    <t>tgs@youmail.dk</t>
  </si>
  <si>
    <t>Davidsen@privat.dk</t>
  </si>
  <si>
    <t>Sommevej 5, 6705 Esbjerg Ø</t>
  </si>
  <si>
    <t>lysebjerg@yourmail.dk</t>
  </si>
  <si>
    <t>jma@jemfix.dk</t>
  </si>
  <si>
    <t>Jupitervej 25, 6800 Varde</t>
  </si>
  <si>
    <t>s.knudsen@c.dk</t>
  </si>
  <si>
    <t>Skovbrynet 13, 6813 Årre</t>
  </si>
  <si>
    <t>clausens@adslhome.dk</t>
  </si>
  <si>
    <t>Kirkegade 110 2tv. 6700 Esbjerg</t>
  </si>
  <si>
    <t>hpersson@esenet.dk</t>
  </si>
  <si>
    <t>Ribe Stampemølle</t>
  </si>
  <si>
    <t>A</t>
  </si>
  <si>
    <t>Vesterparken 28,6740 Bramming</t>
  </si>
  <si>
    <t>kc@kvist.com</t>
  </si>
  <si>
    <t>Tørrelade 4, 6740 Bramming</t>
  </si>
  <si>
    <t>pf@bramming-efterskole.dk</t>
  </si>
  <si>
    <t>Placerings point (slag og stableford)</t>
  </si>
  <si>
    <t>Gennemg.</t>
  </si>
  <si>
    <t>Slagspil resultat</t>
  </si>
  <si>
    <t>Slagspil</t>
  </si>
  <si>
    <t>dato</t>
  </si>
  <si>
    <t>Antal matc.</t>
  </si>
  <si>
    <t>Sum</t>
  </si>
  <si>
    <t>Placering 10 matcher</t>
  </si>
  <si>
    <t>Sum af 5 bedste</t>
  </si>
  <si>
    <t>Placering</t>
  </si>
  <si>
    <t>SL</t>
  </si>
  <si>
    <t>SP</t>
  </si>
  <si>
    <t>3K</t>
  </si>
  <si>
    <t>Antal deltagere</t>
  </si>
  <si>
    <t xml:space="preserve">Antal put </t>
  </si>
  <si>
    <t>Put. I alt</t>
  </si>
  <si>
    <t>Snit</t>
  </si>
  <si>
    <t>Pr. hul</t>
  </si>
  <si>
    <t>Bedste</t>
  </si>
  <si>
    <t>Antal huller spillet</t>
  </si>
  <si>
    <t>Samtlige matcher hvor der tælles put er medregnet.</t>
  </si>
  <si>
    <t>Hvis der spilles mindre end 18 huller bliver puts ganget op så det passer med 18</t>
  </si>
  <si>
    <t>Man skal dog spille mindst 10 matcher for at være med i konkurrencen.</t>
  </si>
  <si>
    <t>Bøder</t>
  </si>
  <si>
    <t>i alt</t>
  </si>
  <si>
    <t>Plac.</t>
  </si>
  <si>
    <t>EF nr</t>
  </si>
  <si>
    <t>Navn</t>
  </si>
  <si>
    <t>Lars Lasgaard</t>
  </si>
  <si>
    <t>Bo Søborg</t>
  </si>
  <si>
    <t>Vinder</t>
  </si>
  <si>
    <t>Partner</t>
  </si>
  <si>
    <t xml:space="preserve">Partner </t>
  </si>
  <si>
    <t>Hcp</t>
  </si>
  <si>
    <t>Lars Torbensen</t>
  </si>
  <si>
    <t>Per Svenningsen</t>
  </si>
  <si>
    <t>Søren Olesen</t>
  </si>
  <si>
    <t>Martin Thygesen</t>
  </si>
  <si>
    <t>Per Kongsbak</t>
  </si>
  <si>
    <t>3 Puts</t>
  </si>
  <si>
    <t>Steen Lindskov</t>
  </si>
  <si>
    <t>Thet Oo</t>
  </si>
  <si>
    <t>Martin Jensen</t>
  </si>
  <si>
    <t>Tim Percival</t>
  </si>
  <si>
    <t>Klaus P. B. Rasmussen</t>
  </si>
  <si>
    <t>Mark Sewell</t>
  </si>
  <si>
    <t>75167743/52400914</t>
  </si>
  <si>
    <t>Gæst</t>
  </si>
  <si>
    <t xml:space="preserve">Morten Køhlert </t>
  </si>
  <si>
    <t>Henrik Persson</t>
  </si>
  <si>
    <t>HL</t>
  </si>
  <si>
    <t>Claus Thygesen</t>
  </si>
  <si>
    <t>Mkkel Feld</t>
  </si>
  <si>
    <t>AS</t>
  </si>
  <si>
    <t>Bo Sørensen</t>
  </si>
  <si>
    <t>Flemming Ø. Nielsen</t>
  </si>
  <si>
    <t>Jan Laursen</t>
  </si>
  <si>
    <t>Lars Andersen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</si>
</sst>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\-??_);_(@_)"/>
    <numFmt numFmtId="166" formatCode="_(* #,##0.000_);_(* \(#,##0.000\);_(* \-??_);_(@_)"/>
  </numFmts>
  <fonts count="31" x14ac:knownFonts="1">
    <font>
      <sz val="10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sz val="14"/>
      <color indexed="63"/>
      <name val="Arial"/>
      <family val="2"/>
    </font>
    <font>
      <b/>
      <sz val="14"/>
      <color indexed="63"/>
      <name val="Arial"/>
      <family val="2"/>
    </font>
    <font>
      <b/>
      <sz val="11"/>
      <color indexed="63"/>
      <name val="Arial"/>
      <family val="2"/>
    </font>
    <font>
      <b/>
      <sz val="12"/>
      <color indexed="63"/>
      <name val="Arial"/>
      <family val="2"/>
    </font>
    <font>
      <b/>
      <sz val="10"/>
      <color indexed="63"/>
      <name val="Arial"/>
      <family val="2"/>
    </font>
    <font>
      <b/>
      <sz val="18"/>
      <color indexed="63"/>
      <name val="Wingdings"/>
      <charset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63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Wingdings"/>
      <charset val="2"/>
    </font>
    <font>
      <sz val="8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165" fontId="30" fillId="0" borderId="0" applyFill="0" applyBorder="0" applyAlignment="0" applyProtection="0"/>
    <xf numFmtId="0" fontId="14" fillId="0" borderId="0" applyNumberFormat="0" applyFill="0" applyBorder="0" applyAlignment="0" applyProtection="0"/>
    <xf numFmtId="0" fontId="1" fillId="2" borderId="1" applyNumberFormat="0" applyAlignment="0" applyProtection="0"/>
    <xf numFmtId="0" fontId="2" fillId="4" borderId="0" applyNumberFormat="0" applyBorder="0" applyAlignment="0" applyProtection="0"/>
    <xf numFmtId="0" fontId="3" fillId="3" borderId="2" applyNumberFormat="0" applyAlignment="0" applyProtection="0"/>
    <xf numFmtId="0" fontId="4" fillId="0" borderId="3" applyNumberFormat="0" applyFill="0" applyAlignment="0" applyProtection="0"/>
  </cellStyleXfs>
  <cellXfs count="283">
    <xf numFmtId="0" fontId="0" fillId="0" borderId="0" xfId="0"/>
    <xf numFmtId="0" fontId="5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164" fontId="5" fillId="5" borderId="0" xfId="0" applyNumberFormat="1" applyFont="1" applyFill="1"/>
    <xf numFmtId="1" fontId="5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8" fillId="5" borderId="0" xfId="0" applyNumberFormat="1" applyFont="1" applyFill="1"/>
    <xf numFmtId="0" fontId="10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5" borderId="6" xfId="0" applyFont="1" applyFill="1" applyBorder="1"/>
    <xf numFmtId="0" fontId="10" fillId="5" borderId="7" xfId="0" applyFont="1" applyFill="1" applyBorder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5" fillId="5" borderId="4" xfId="0" applyNumberFormat="1" applyFont="1" applyFill="1" applyBorder="1"/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/>
    <xf numFmtId="164" fontId="12" fillId="5" borderId="10" xfId="0" applyNumberFormat="1" applyFont="1" applyFill="1" applyBorder="1" applyAlignment="1">
      <alignment horizontal="center"/>
    </xf>
    <xf numFmtId="164" fontId="12" fillId="5" borderId="0" xfId="0" applyNumberFormat="1" applyFont="1" applyFill="1" applyAlignment="1">
      <alignment horizontal="center"/>
    </xf>
    <xf numFmtId="0" fontId="13" fillId="0" borderId="4" xfId="0" applyFont="1" applyBorder="1"/>
    <xf numFmtId="0" fontId="14" fillId="0" borderId="4" xfId="2" applyNumberFormat="1" applyFill="1" applyBorder="1" applyAlignment="1" applyProtection="1"/>
    <xf numFmtId="1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15" fillId="5" borderId="4" xfId="0" applyFont="1" applyFill="1" applyBorder="1"/>
    <xf numFmtId="0" fontId="15" fillId="5" borderId="13" xfId="0" applyFont="1" applyFill="1" applyBorder="1"/>
    <xf numFmtId="0" fontId="14" fillId="5" borderId="13" xfId="2" applyNumberFormat="1" applyFill="1" applyBorder="1" applyAlignment="1" applyProtection="1"/>
    <xf numFmtId="0" fontId="14" fillId="5" borderId="4" xfId="2" applyNumberFormat="1" applyFill="1" applyBorder="1" applyAlignment="1" applyProtection="1"/>
    <xf numFmtId="0" fontId="5" fillId="5" borderId="14" xfId="0" applyFont="1" applyFill="1" applyBorder="1"/>
    <xf numFmtId="0" fontId="6" fillId="5" borderId="4" xfId="0" applyFont="1" applyFill="1" applyBorder="1"/>
    <xf numFmtId="164" fontId="5" fillId="5" borderId="0" xfId="0" applyNumberFormat="1" applyFont="1" applyFill="1" applyAlignment="1">
      <alignment horizontal="left"/>
    </xf>
    <xf numFmtId="0" fontId="16" fillId="0" borderId="0" xfId="0" applyFont="1"/>
    <xf numFmtId="0" fontId="16" fillId="0" borderId="15" xfId="0" applyFont="1" applyBorder="1"/>
    <xf numFmtId="0" fontId="17" fillId="0" borderId="16" xfId="0" applyFont="1" applyBorder="1"/>
    <xf numFmtId="0" fontId="17" fillId="0" borderId="17" xfId="0" applyFont="1" applyBorder="1" applyAlignment="1">
      <alignment horizontal="right"/>
    </xf>
    <xf numFmtId="16" fontId="17" fillId="0" borderId="16" xfId="0" applyNumberFormat="1" applyFont="1" applyBorder="1" applyAlignment="1">
      <alignment horizontal="right" textRotation="90"/>
    </xf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0" fontId="20" fillId="0" borderId="21" xfId="0" applyFont="1" applyBorder="1"/>
    <xf numFmtId="0" fontId="19" fillId="0" borderId="22" xfId="0" applyFont="1" applyBorder="1"/>
    <xf numFmtId="0" fontId="22" fillId="0" borderId="23" xfId="0" applyFont="1" applyBorder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1" fontId="21" fillId="0" borderId="0" xfId="0" applyNumberFormat="1" applyFont="1" applyProtection="1">
      <protection locked="0"/>
    </xf>
    <xf numFmtId="1" fontId="21" fillId="0" borderId="0" xfId="0" applyNumberFormat="1" applyFont="1"/>
    <xf numFmtId="0" fontId="21" fillId="0" borderId="0" xfId="0" applyFont="1"/>
    <xf numFmtId="0" fontId="21" fillId="0" borderId="26" xfId="0" applyFont="1" applyBorder="1" applyProtection="1">
      <protection locked="0"/>
    </xf>
    <xf numFmtId="0" fontId="22" fillId="0" borderId="18" xfId="0" applyFont="1" applyBorder="1"/>
    <xf numFmtId="164" fontId="21" fillId="0" borderId="27" xfId="0" applyNumberFormat="1" applyFont="1" applyBorder="1"/>
    <xf numFmtId="0" fontId="22" fillId="0" borderId="0" xfId="0" applyFont="1"/>
    <xf numFmtId="164" fontId="21" fillId="0" borderId="0" xfId="0" applyNumberFormat="1" applyFont="1"/>
    <xf numFmtId="165" fontId="0" fillId="0" borderId="0" xfId="1" applyFont="1" applyFill="1" applyBorder="1" applyAlignment="1" applyProtection="1"/>
    <xf numFmtId="0" fontId="19" fillId="0" borderId="0" xfId="0" applyFont="1"/>
    <xf numFmtId="0" fontId="13" fillId="0" borderId="0" xfId="0" applyFont="1"/>
    <xf numFmtId="0" fontId="21" fillId="0" borderId="28" xfId="0" applyFont="1" applyBorder="1"/>
    <xf numFmtId="0" fontId="21" fillId="0" borderId="29" xfId="0" applyFont="1" applyBorder="1"/>
    <xf numFmtId="0" fontId="0" fillId="0" borderId="4" xfId="0" applyBorder="1"/>
    <xf numFmtId="0" fontId="0" fillId="0" borderId="31" xfId="0" applyBorder="1"/>
    <xf numFmtId="2" fontId="0" fillId="0" borderId="24" xfId="0" applyNumberFormat="1" applyBorder="1"/>
    <xf numFmtId="0" fontId="0" fillId="0" borderId="33" xfId="0" applyBorder="1"/>
    <xf numFmtId="0" fontId="0" fillId="0" borderId="15" xfId="0" applyBorder="1"/>
    <xf numFmtId="2" fontId="0" fillId="0" borderId="34" xfId="0" applyNumberFormat="1" applyBorder="1"/>
    <xf numFmtId="0" fontId="0" fillId="0" borderId="35" xfId="0" applyBorder="1"/>
    <xf numFmtId="0" fontId="0" fillId="0" borderId="4" xfId="0" applyBorder="1" applyProtection="1">
      <protection locked="0"/>
    </xf>
    <xf numFmtId="0" fontId="0" fillId="0" borderId="36" xfId="0" applyBorder="1"/>
    <xf numFmtId="0" fontId="0" fillId="0" borderId="6" xfId="0" applyBorder="1"/>
    <xf numFmtId="0" fontId="24" fillId="0" borderId="37" xfId="0" applyFont="1" applyBorder="1" applyAlignment="1">
      <alignment horizontal="right"/>
    </xf>
    <xf numFmtId="0" fontId="19" fillId="0" borderId="11" xfId="0" applyFont="1" applyBorder="1"/>
    <xf numFmtId="0" fontId="22" fillId="0" borderId="38" xfId="0" applyFont="1" applyBorder="1"/>
    <xf numFmtId="0" fontId="0" fillId="0" borderId="14" xfId="0" applyBorder="1"/>
    <xf numFmtId="0" fontId="22" fillId="0" borderId="39" xfId="0" applyFont="1" applyBorder="1" applyProtection="1">
      <protection locked="0"/>
    </xf>
    <xf numFmtId="0" fontId="22" fillId="0" borderId="40" xfId="0" applyFont="1" applyBorder="1" applyProtection="1">
      <protection locked="0"/>
    </xf>
    <xf numFmtId="0" fontId="24" fillId="0" borderId="12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24" fillId="0" borderId="30" xfId="0" applyFont="1" applyBorder="1" applyProtection="1">
      <protection locked="0"/>
    </xf>
    <xf numFmtId="0" fontId="22" fillId="0" borderId="21" xfId="0" applyFont="1" applyBorder="1"/>
    <xf numFmtId="4" fontId="22" fillId="0" borderId="0" xfId="0" applyNumberFormat="1" applyFont="1"/>
    <xf numFmtId="0" fontId="0" fillId="0" borderId="0" xfId="0" applyAlignment="1">
      <alignment horizontal="right"/>
    </xf>
    <xf numFmtId="0" fontId="0" fillId="0" borderId="13" xfId="0" applyBorder="1"/>
    <xf numFmtId="0" fontId="0" fillId="0" borderId="41" xfId="0" applyBorder="1"/>
    <xf numFmtId="0" fontId="21" fillId="0" borderId="41" xfId="0" applyFont="1" applyBorder="1"/>
    <xf numFmtId="0" fontId="19" fillId="0" borderId="40" xfId="0" applyFont="1" applyBorder="1"/>
    <xf numFmtId="0" fontId="22" fillId="0" borderId="43" xfId="0" applyFont="1" applyBorder="1" applyProtection="1">
      <protection locked="0"/>
    </xf>
    <xf numFmtId="0" fontId="0" fillId="0" borderId="43" xfId="0" applyBorder="1"/>
    <xf numFmtId="0" fontId="17" fillId="0" borderId="40" xfId="0" applyFont="1" applyBorder="1"/>
    <xf numFmtId="0" fontId="23" fillId="0" borderId="40" xfId="0" applyFont="1" applyBorder="1" applyAlignment="1">
      <alignment horizontal="right"/>
    </xf>
    <xf numFmtId="0" fontId="14" fillId="0" borderId="0" xfId="2"/>
    <xf numFmtId="0" fontId="13" fillId="0" borderId="29" xfId="0" applyFont="1" applyBorder="1"/>
    <xf numFmtId="0" fontId="14" fillId="0" borderId="29" xfId="2" applyNumberFormat="1" applyFill="1" applyBorder="1" applyAlignment="1" applyProtection="1"/>
    <xf numFmtId="164" fontId="5" fillId="5" borderId="29" xfId="0" applyNumberFormat="1" applyFont="1" applyFill="1" applyBorder="1"/>
    <xf numFmtId="1" fontId="5" fillId="5" borderId="29" xfId="0" applyNumberFormat="1" applyFont="1" applyFill="1" applyBorder="1" applyAlignment="1">
      <alignment horizontal="center"/>
    </xf>
    <xf numFmtId="0" fontId="5" fillId="5" borderId="29" xfId="0" applyFont="1" applyFill="1" applyBorder="1"/>
    <xf numFmtId="0" fontId="5" fillId="5" borderId="32" xfId="0" applyFont="1" applyFill="1" applyBorder="1"/>
    <xf numFmtId="0" fontId="9" fillId="5" borderId="45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10" fillId="5" borderId="46" xfId="0" applyFont="1" applyFill="1" applyBorder="1"/>
    <xf numFmtId="0" fontId="11" fillId="5" borderId="46" xfId="0" applyFont="1" applyFill="1" applyBorder="1"/>
    <xf numFmtId="164" fontId="10" fillId="5" borderId="46" xfId="0" applyNumberFormat="1" applyFont="1" applyFill="1" applyBorder="1" applyAlignment="1">
      <alignment horizontal="center"/>
    </xf>
    <xf numFmtId="0" fontId="11" fillId="5" borderId="47" xfId="0" applyFont="1" applyFill="1" applyBorder="1" applyAlignment="1">
      <alignment horizontal="center"/>
    </xf>
    <xf numFmtId="0" fontId="10" fillId="5" borderId="48" xfId="0" applyFont="1" applyFill="1" applyBorder="1"/>
    <xf numFmtId="0" fontId="9" fillId="5" borderId="49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164" fontId="5" fillId="5" borderId="50" xfId="0" applyNumberFormat="1" applyFont="1" applyFill="1" applyBorder="1"/>
    <xf numFmtId="0" fontId="10" fillId="5" borderId="50" xfId="0" applyFont="1" applyFill="1" applyBorder="1"/>
    <xf numFmtId="2" fontId="11" fillId="5" borderId="50" xfId="0" applyNumberFormat="1" applyFont="1" applyFill="1" applyBorder="1"/>
    <xf numFmtId="164" fontId="10" fillId="5" borderId="50" xfId="0" applyNumberFormat="1" applyFont="1" applyFill="1" applyBorder="1" applyAlignment="1">
      <alignment horizontal="center"/>
    </xf>
    <xf numFmtId="1" fontId="10" fillId="5" borderId="50" xfId="0" applyNumberFormat="1" applyFont="1" applyFill="1" applyBorder="1" applyAlignment="1">
      <alignment horizontal="center"/>
    </xf>
    <xf numFmtId="164" fontId="12" fillId="5" borderId="50" xfId="0" applyNumberFormat="1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164" fontId="12" fillId="5" borderId="52" xfId="0" applyNumberFormat="1" applyFont="1" applyFill="1" applyBorder="1" applyAlignment="1">
      <alignment horizontal="center"/>
    </xf>
    <xf numFmtId="0" fontId="10" fillId="5" borderId="5" xfId="0" applyFont="1" applyFill="1" applyBorder="1"/>
    <xf numFmtId="0" fontId="10" fillId="5" borderId="8" xfId="0" applyFont="1" applyFill="1" applyBorder="1"/>
    <xf numFmtId="0" fontId="10" fillId="5" borderId="53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5" fillId="5" borderId="13" xfId="0" applyFont="1" applyFill="1" applyBorder="1"/>
    <xf numFmtId="0" fontId="5" fillId="5" borderId="41" xfId="0" applyFont="1" applyFill="1" applyBorder="1"/>
    <xf numFmtId="0" fontId="10" fillId="5" borderId="4" xfId="0" applyFont="1" applyFill="1" applyBorder="1"/>
    <xf numFmtId="0" fontId="0" fillId="0" borderId="55" xfId="0" applyBorder="1"/>
    <xf numFmtId="0" fontId="21" fillId="0" borderId="24" xfId="0" applyFont="1" applyBorder="1"/>
    <xf numFmtId="0" fontId="0" fillId="0" borderId="42" xfId="0" applyBorder="1"/>
    <xf numFmtId="0" fontId="0" fillId="0" borderId="56" xfId="0" applyBorder="1"/>
    <xf numFmtId="0" fontId="0" fillId="0" borderId="44" xfId="0" applyBorder="1"/>
    <xf numFmtId="0" fontId="0" fillId="0" borderId="57" xfId="0" applyBorder="1"/>
    <xf numFmtId="0" fontId="18" fillId="0" borderId="37" xfId="0" applyFont="1" applyBorder="1" applyAlignment="1">
      <alignment horizontal="center" wrapText="1"/>
    </xf>
    <xf numFmtId="16" fontId="17" fillId="0" borderId="25" xfId="0" applyNumberFormat="1" applyFont="1" applyBorder="1" applyAlignment="1">
      <alignment horizontal="right" textRotation="90"/>
    </xf>
    <xf numFmtId="0" fontId="22" fillId="0" borderId="63" xfId="0" applyFont="1" applyBorder="1"/>
    <xf numFmtId="0" fontId="25" fillId="5" borderId="45" xfId="0" applyFont="1" applyFill="1" applyBorder="1" applyAlignment="1">
      <alignment horizontal="center"/>
    </xf>
    <xf numFmtId="0" fontId="26" fillId="5" borderId="46" xfId="0" applyFont="1" applyFill="1" applyBorder="1" applyAlignment="1">
      <alignment horizontal="center"/>
    </xf>
    <xf numFmtId="0" fontId="26" fillId="5" borderId="46" xfId="0" applyFont="1" applyFill="1" applyBorder="1"/>
    <xf numFmtId="164" fontId="26" fillId="5" borderId="46" xfId="0" applyNumberFormat="1" applyFont="1" applyFill="1" applyBorder="1" applyAlignment="1">
      <alignment horizontal="center"/>
    </xf>
    <xf numFmtId="0" fontId="26" fillId="5" borderId="48" xfId="0" applyFont="1" applyFill="1" applyBorder="1"/>
    <xf numFmtId="0" fontId="25" fillId="5" borderId="49" xfId="0" applyFont="1" applyFill="1" applyBorder="1" applyAlignment="1">
      <alignment horizontal="center"/>
    </xf>
    <xf numFmtId="0" fontId="26" fillId="5" borderId="50" xfId="0" applyFont="1" applyFill="1" applyBorder="1" applyAlignment="1">
      <alignment horizontal="center"/>
    </xf>
    <xf numFmtId="164" fontId="27" fillId="5" borderId="50" xfId="0" applyNumberFormat="1" applyFont="1" applyFill="1" applyBorder="1"/>
    <xf numFmtId="0" fontId="26" fillId="5" borderId="50" xfId="0" applyFont="1" applyFill="1" applyBorder="1"/>
    <xf numFmtId="164" fontId="26" fillId="5" borderId="50" xfId="0" applyNumberFormat="1" applyFont="1" applyFill="1" applyBorder="1" applyAlignment="1">
      <alignment horizontal="center"/>
    </xf>
    <xf numFmtId="0" fontId="26" fillId="5" borderId="51" xfId="0" applyFont="1" applyFill="1" applyBorder="1" applyAlignment="1">
      <alignment horizontal="center"/>
    </xf>
    <xf numFmtId="0" fontId="29" fillId="0" borderId="29" xfId="0" applyFont="1" applyBorder="1"/>
    <xf numFmtId="0" fontId="29" fillId="0" borderId="4" xfId="0" applyFont="1" applyBorder="1"/>
    <xf numFmtId="0" fontId="29" fillId="5" borderId="4" xfId="0" applyFont="1" applyFill="1" applyBorder="1"/>
    <xf numFmtId="0" fontId="29" fillId="5" borderId="13" xfId="0" applyFont="1" applyFill="1" applyBorder="1"/>
    <xf numFmtId="0" fontId="27" fillId="5" borderId="0" xfId="0" applyFont="1" applyFill="1"/>
    <xf numFmtId="164" fontId="27" fillId="5" borderId="29" xfId="0" applyNumberFormat="1" applyFont="1" applyFill="1" applyBorder="1"/>
    <xf numFmtId="164" fontId="27" fillId="5" borderId="4" xfId="0" applyNumberFormat="1" applyFont="1" applyFill="1" applyBorder="1"/>
    <xf numFmtId="0" fontId="21" fillId="0" borderId="64" xfId="0" applyFont="1" applyBorder="1"/>
    <xf numFmtId="0" fontId="21" fillId="0" borderId="65" xfId="0" applyFont="1" applyBorder="1"/>
    <xf numFmtId="0" fontId="21" fillId="0" borderId="66" xfId="0" applyFont="1" applyBorder="1"/>
    <xf numFmtId="0" fontId="29" fillId="0" borderId="41" xfId="0" applyFont="1" applyBorder="1"/>
    <xf numFmtId="0" fontId="22" fillId="0" borderId="67" xfId="0" applyFont="1" applyBorder="1" applyProtection="1">
      <protection locked="0"/>
    </xf>
    <xf numFmtId="0" fontId="26" fillId="5" borderId="47" xfId="0" applyFont="1" applyFill="1" applyBorder="1" applyAlignment="1">
      <alignment horizontal="center"/>
    </xf>
    <xf numFmtId="16" fontId="24" fillId="0" borderId="69" xfId="0" applyNumberFormat="1" applyFont="1" applyBorder="1" applyAlignment="1">
      <alignment textRotation="90"/>
    </xf>
    <xf numFmtId="0" fontId="16" fillId="0" borderId="70" xfId="0" applyFont="1" applyBorder="1"/>
    <xf numFmtId="16" fontId="17" fillId="0" borderId="71" xfId="0" applyNumberFormat="1" applyFont="1" applyBorder="1" applyAlignment="1">
      <alignment horizontal="right" textRotation="90"/>
    </xf>
    <xf numFmtId="0" fontId="22" fillId="0" borderId="72" xfId="0" applyFont="1" applyBorder="1"/>
    <xf numFmtId="165" fontId="23" fillId="0" borderId="16" xfId="1" applyFont="1" applyFill="1" applyBorder="1" applyAlignment="1" applyProtection="1">
      <alignment textRotation="90"/>
    </xf>
    <xf numFmtId="0" fontId="23" fillId="0" borderId="73" xfId="0" applyFont="1" applyBorder="1"/>
    <xf numFmtId="16" fontId="17" fillId="0" borderId="58" xfId="0" applyNumberFormat="1" applyFont="1" applyBorder="1" applyAlignment="1">
      <alignment horizontal="right" textRotation="90"/>
    </xf>
    <xf numFmtId="16" fontId="17" fillId="0" borderId="59" xfId="0" applyNumberFormat="1" applyFont="1" applyBorder="1" applyAlignment="1">
      <alignment horizontal="right" textRotation="90"/>
    </xf>
    <xf numFmtId="16" fontId="22" fillId="5" borderId="74" xfId="0" applyNumberFormat="1" applyFont="1" applyFill="1" applyBorder="1" applyAlignment="1">
      <alignment textRotation="90"/>
    </xf>
    <xf numFmtId="16" fontId="23" fillId="0" borderId="59" xfId="0" applyNumberFormat="1" applyFont="1" applyBorder="1" applyAlignment="1">
      <alignment textRotation="90"/>
    </xf>
    <xf numFmtId="0" fontId="23" fillId="0" borderId="74" xfId="0" applyFont="1" applyBorder="1" applyAlignment="1">
      <alignment textRotation="90"/>
    </xf>
    <xf numFmtId="0" fontId="23" fillId="0" borderId="59" xfId="0" applyFont="1" applyBorder="1" applyAlignment="1">
      <alignment textRotation="90"/>
    </xf>
    <xf numFmtId="0" fontId="23" fillId="0" borderId="60" xfId="0" applyFont="1" applyBorder="1" applyAlignment="1">
      <alignment textRotation="90"/>
    </xf>
    <xf numFmtId="0" fontId="19" fillId="0" borderId="68" xfId="0" applyFont="1" applyBorder="1"/>
    <xf numFmtId="0" fontId="22" fillId="0" borderId="75" xfId="0" applyFont="1" applyBorder="1"/>
    <xf numFmtId="0" fontId="5" fillId="5" borderId="4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68" xfId="0" applyFont="1" applyFill="1" applyBorder="1"/>
    <xf numFmtId="0" fontId="10" fillId="5" borderId="76" xfId="0" applyFont="1" applyFill="1" applyBorder="1"/>
    <xf numFmtId="164" fontId="12" fillId="5" borderId="77" xfId="0" applyNumberFormat="1" applyFont="1" applyFill="1" applyBorder="1" applyAlignment="1">
      <alignment horizontal="center"/>
    </xf>
    <xf numFmtId="0" fontId="5" fillId="5" borderId="73" xfId="0" applyFont="1" applyFill="1" applyBorder="1"/>
    <xf numFmtId="0" fontId="5" fillId="5" borderId="78" xfId="0" applyFont="1" applyFill="1" applyBorder="1"/>
    <xf numFmtId="0" fontId="10" fillId="5" borderId="79" xfId="0" applyFont="1" applyFill="1" applyBorder="1"/>
    <xf numFmtId="0" fontId="10" fillId="5" borderId="80" xfId="0" applyFont="1" applyFill="1" applyBorder="1"/>
    <xf numFmtId="0" fontId="10" fillId="5" borderId="81" xfId="0" applyFont="1" applyFill="1" applyBorder="1"/>
    <xf numFmtId="0" fontId="10" fillId="5" borderId="82" xfId="0" applyFont="1" applyFill="1" applyBorder="1"/>
    <xf numFmtId="1" fontId="0" fillId="0" borderId="30" xfId="0" applyNumberFormat="1" applyBorder="1"/>
    <xf numFmtId="0" fontId="0" fillId="0" borderId="83" xfId="0" applyBorder="1"/>
    <xf numFmtId="0" fontId="0" fillId="0" borderId="84" xfId="0" applyBorder="1"/>
    <xf numFmtId="1" fontId="21" fillId="0" borderId="62" xfId="0" applyNumberFormat="1" applyFont="1" applyBorder="1"/>
    <xf numFmtId="164" fontId="27" fillId="5" borderId="13" xfId="0" applyNumberFormat="1" applyFont="1" applyFill="1" applyBorder="1"/>
    <xf numFmtId="0" fontId="5" fillId="5" borderId="41" xfId="0" applyFont="1" applyFill="1" applyBorder="1" applyAlignment="1">
      <alignment horizontal="center"/>
    </xf>
    <xf numFmtId="164" fontId="27" fillId="5" borderId="41" xfId="0" applyNumberFormat="1" applyFont="1" applyFill="1" applyBorder="1"/>
    <xf numFmtId="0" fontId="29" fillId="5" borderId="41" xfId="0" applyFont="1" applyFill="1" applyBorder="1"/>
    <xf numFmtId="0" fontId="5" fillId="5" borderId="85" xfId="0" applyFont="1" applyFill="1" applyBorder="1"/>
    <xf numFmtId="0" fontId="13" fillId="0" borderId="31" xfId="0" applyFont="1" applyBorder="1"/>
    <xf numFmtId="0" fontId="14" fillId="0" borderId="13" xfId="2" applyNumberFormat="1" applyFill="1" applyBorder="1" applyAlignment="1" applyProtection="1"/>
    <xf numFmtId="0" fontId="5" fillId="5" borderId="13" xfId="0" applyFont="1" applyFill="1" applyBorder="1" applyAlignment="1">
      <alignment horizontal="center"/>
    </xf>
    <xf numFmtId="164" fontId="5" fillId="5" borderId="31" xfId="0" applyNumberFormat="1" applyFont="1" applyFill="1" applyBorder="1"/>
    <xf numFmtId="1" fontId="5" fillId="5" borderId="13" xfId="0" applyNumberFormat="1" applyFont="1" applyFill="1" applyBorder="1" applyAlignment="1">
      <alignment horizontal="center"/>
    </xf>
    <xf numFmtId="164" fontId="5" fillId="5" borderId="13" xfId="0" applyNumberFormat="1" applyFont="1" applyFill="1" applyBorder="1"/>
    <xf numFmtId="0" fontId="5" fillId="5" borderId="39" xfId="0" applyFont="1" applyFill="1" applyBorder="1"/>
    <xf numFmtId="0" fontId="13" fillId="0" borderId="41" xfId="0" applyFont="1" applyBorder="1"/>
    <xf numFmtId="0" fontId="6" fillId="5" borderId="41" xfId="0" applyFont="1" applyFill="1" applyBorder="1"/>
    <xf numFmtId="164" fontId="5" fillId="5" borderId="41" xfId="0" applyNumberFormat="1" applyFont="1" applyFill="1" applyBorder="1"/>
    <xf numFmtId="1" fontId="5" fillId="5" borderId="41" xfId="0" applyNumberFormat="1" applyFont="1" applyFill="1" applyBorder="1" applyAlignment="1">
      <alignment horizontal="center"/>
    </xf>
    <xf numFmtId="164" fontId="5" fillId="5" borderId="41" xfId="0" applyNumberFormat="1" applyFont="1" applyFill="1" applyBorder="1" applyAlignment="1">
      <alignment horizontal="left"/>
    </xf>
    <xf numFmtId="1" fontId="21" fillId="0" borderId="64" xfId="0" applyNumberFormat="1" applyFont="1" applyBorder="1"/>
    <xf numFmtId="1" fontId="21" fillId="0" borderId="65" xfId="0" applyNumberFormat="1" applyFont="1" applyBorder="1"/>
    <xf numFmtId="1" fontId="21" fillId="0" borderId="66" xfId="0" applyNumberFormat="1" applyFont="1" applyBorder="1"/>
    <xf numFmtId="1" fontId="21" fillId="0" borderId="42" xfId="0" applyNumberFormat="1" applyFont="1" applyBorder="1"/>
    <xf numFmtId="1" fontId="21" fillId="0" borderId="44" xfId="0" applyNumberFormat="1" applyFont="1" applyBorder="1"/>
    <xf numFmtId="1" fontId="21" fillId="0" borderId="83" xfId="0" applyNumberFormat="1" applyFont="1" applyBorder="1"/>
    <xf numFmtId="0" fontId="19" fillId="0" borderId="24" xfId="0" applyFont="1" applyBorder="1"/>
    <xf numFmtId="0" fontId="21" fillId="0" borderId="31" xfId="0" applyFont="1" applyBorder="1"/>
    <xf numFmtId="0" fontId="0" fillId="0" borderId="73" xfId="0" applyBorder="1"/>
    <xf numFmtId="0" fontId="0" fillId="0" borderId="87" xfId="0" applyBorder="1"/>
    <xf numFmtId="0" fontId="24" fillId="0" borderId="0" xfId="0" applyFont="1" applyProtection="1">
      <protection locked="0"/>
    </xf>
    <xf numFmtId="0" fontId="22" fillId="0" borderId="40" xfId="0" applyFont="1" applyBorder="1"/>
    <xf numFmtId="4" fontId="22" fillId="0" borderId="86" xfId="0" applyNumberFormat="1" applyFont="1" applyBorder="1"/>
    <xf numFmtId="0" fontId="0" fillId="0" borderId="85" xfId="0" applyBorder="1"/>
    <xf numFmtId="0" fontId="0" fillId="0" borderId="58" xfId="0" applyBorder="1"/>
    <xf numFmtId="0" fontId="0" fillId="0" borderId="60" xfId="0" applyBorder="1"/>
    <xf numFmtId="0" fontId="22" fillId="0" borderId="61" xfId="0" applyFont="1" applyBorder="1"/>
    <xf numFmtId="0" fontId="22" fillId="0" borderId="88" xfId="0" applyFont="1" applyBorder="1"/>
    <xf numFmtId="0" fontId="0" fillId="0" borderId="59" xfId="0" applyBorder="1"/>
    <xf numFmtId="0" fontId="0" fillId="0" borderId="40" xfId="0" applyBorder="1"/>
    <xf numFmtId="0" fontId="19" fillId="0" borderId="92" xfId="0" applyFont="1" applyBorder="1"/>
    <xf numFmtId="0" fontId="21" fillId="0" borderId="21" xfId="0" applyFont="1" applyBorder="1"/>
    <xf numFmtId="0" fontId="21" fillId="0" borderId="43" xfId="0" applyFont="1" applyBorder="1"/>
    <xf numFmtId="0" fontId="21" fillId="0" borderId="56" xfId="0" applyFont="1" applyBorder="1"/>
    <xf numFmtId="0" fontId="21" fillId="0" borderId="57" xfId="0" applyFont="1" applyBorder="1"/>
    <xf numFmtId="0" fontId="21" fillId="0" borderId="55" xfId="0" applyFont="1" applyBorder="1"/>
    <xf numFmtId="0" fontId="21" fillId="0" borderId="84" xfId="0" applyFont="1" applyBorder="1"/>
    <xf numFmtId="0" fontId="29" fillId="5" borderId="11" xfId="0" applyFont="1" applyFill="1" applyBorder="1"/>
    <xf numFmtId="0" fontId="15" fillId="5" borderId="11" xfId="0" applyFont="1" applyFill="1" applyBorder="1"/>
    <xf numFmtId="165" fontId="21" fillId="0" borderId="24" xfId="1" applyFont="1" applyFill="1" applyBorder="1" applyAlignment="1" applyProtection="1"/>
    <xf numFmtId="0" fontId="21" fillId="0" borderId="37" xfId="0" applyFont="1" applyBorder="1"/>
    <xf numFmtId="0" fontId="21" fillId="0" borderId="25" xfId="0" applyFont="1" applyBorder="1"/>
    <xf numFmtId="0" fontId="29" fillId="0" borderId="61" xfId="0" applyFont="1" applyBorder="1"/>
    <xf numFmtId="0" fontId="29" fillId="5" borderId="14" xfId="0" applyFont="1" applyFill="1" applyBorder="1"/>
    <xf numFmtId="0" fontId="15" fillId="5" borderId="41" xfId="0" applyFont="1" applyFill="1" applyBorder="1" applyAlignment="1">
      <alignment horizontal="center"/>
    </xf>
    <xf numFmtId="164" fontId="29" fillId="5" borderId="41" xfId="0" applyNumberFormat="1" applyFont="1" applyFill="1" applyBorder="1" applyAlignment="1">
      <alignment horizontal="left"/>
    </xf>
    <xf numFmtId="164" fontId="29" fillId="5" borderId="41" xfId="0" applyNumberFormat="1" applyFont="1" applyFill="1" applyBorder="1"/>
    <xf numFmtId="0" fontId="15" fillId="5" borderId="41" xfId="0" applyFont="1" applyFill="1" applyBorder="1"/>
    <xf numFmtId="0" fontId="15" fillId="5" borderId="68" xfId="0" applyFont="1" applyFill="1" applyBorder="1"/>
    <xf numFmtId="0" fontId="29" fillId="0" borderId="4" xfId="0" applyFont="1" applyBorder="1" applyAlignment="1">
      <alignment horizontal="right"/>
    </xf>
    <xf numFmtId="0" fontId="29" fillId="5" borderId="32" xfId="0" applyFont="1" applyFill="1" applyBorder="1"/>
    <xf numFmtId="164" fontId="27" fillId="5" borderId="11" xfId="0" applyNumberFormat="1" applyFont="1" applyFill="1" applyBorder="1"/>
    <xf numFmtId="164" fontId="5" fillId="5" borderId="11" xfId="0" applyNumberFormat="1" applyFont="1" applyFill="1" applyBorder="1"/>
    <xf numFmtId="164" fontId="27" fillId="5" borderId="12" xfId="0" applyNumberFormat="1" applyFont="1" applyFill="1" applyBorder="1"/>
    <xf numFmtId="164" fontId="27" fillId="5" borderId="93" xfId="0" applyNumberFormat="1" applyFont="1" applyFill="1" applyBorder="1"/>
    <xf numFmtId="0" fontId="26" fillId="5" borderId="53" xfId="0" applyFont="1" applyFill="1" applyBorder="1"/>
    <xf numFmtId="164" fontId="28" fillId="5" borderId="54" xfId="0" applyNumberFormat="1" applyFont="1" applyFill="1" applyBorder="1" applyAlignment="1">
      <alignment horizontal="center"/>
    </xf>
    <xf numFmtId="0" fontId="5" fillId="5" borderId="78" xfId="0" applyFont="1" applyFill="1" applyBorder="1" applyAlignment="1">
      <alignment horizontal="center"/>
    </xf>
    <xf numFmtId="164" fontId="27" fillId="5" borderId="32" xfId="0" applyNumberFormat="1" applyFont="1" applyFill="1" applyBorder="1"/>
    <xf numFmtId="0" fontId="26" fillId="5" borderId="52" xfId="0" applyFont="1" applyFill="1" applyBorder="1"/>
    <xf numFmtId="0" fontId="0" fillId="0" borderId="61" xfId="0" applyBorder="1"/>
    <xf numFmtId="0" fontId="21" fillId="0" borderId="94" xfId="0" applyFont="1" applyBorder="1"/>
    <xf numFmtId="0" fontId="21" fillId="0" borderId="95" xfId="0" applyFont="1" applyBorder="1"/>
    <xf numFmtId="166" fontId="0" fillId="0" borderId="64" xfId="1" applyNumberFormat="1" applyFont="1" applyFill="1" applyBorder="1" applyAlignment="1" applyProtection="1"/>
    <xf numFmtId="166" fontId="0" fillId="0" borderId="65" xfId="1" applyNumberFormat="1" applyFont="1" applyFill="1" applyBorder="1" applyAlignment="1" applyProtection="1"/>
    <xf numFmtId="166" fontId="0" fillId="0" borderId="66" xfId="1" applyNumberFormat="1" applyFont="1" applyFill="1" applyBorder="1" applyAlignment="1" applyProtection="1"/>
    <xf numFmtId="0" fontId="0" fillId="0" borderId="96" xfId="0" applyBorder="1"/>
    <xf numFmtId="0" fontId="0" fillId="0" borderId="97" xfId="0" applyBorder="1"/>
    <xf numFmtId="0" fontId="19" fillId="0" borderId="98" xfId="0" applyFont="1" applyBorder="1"/>
    <xf numFmtId="0" fontId="5" fillId="5" borderId="2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" fontId="17" fillId="0" borderId="16" xfId="0" applyNumberFormat="1" applyFont="1" applyBorder="1" applyAlignment="1">
      <alignment horizontal="center" textRotation="90" wrapText="1"/>
    </xf>
    <xf numFmtId="0" fontId="16" fillId="0" borderId="3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70" xfId="0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</cellXfs>
  <cellStyles count="7">
    <cellStyle name="Input" xfId="3" builtinId="20" customBuiltin="1"/>
    <cellStyle name="Komma" xfId="1" builtinId="3"/>
    <cellStyle name="Link" xfId="2" builtinId="8"/>
    <cellStyle name="Neutral" xfId="4" builtinId="28" customBuiltin="1"/>
    <cellStyle name="Normal" xfId="0" builtinId="0"/>
    <cellStyle name="Output" xfId="5" builtinId="21" customBuiltin="1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0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pf@bramming-eftersko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lundager@post11.te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4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8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9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X52"/>
  <sheetViews>
    <sheetView topLeftCell="A16" zoomScaleNormal="100" workbookViewId="0">
      <selection activeCell="J8" sqref="J7:J8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4" width="18" style="1" customWidth="1"/>
    <col min="5" max="5" width="5.140625" style="3" bestFit="1" customWidth="1"/>
    <col min="6" max="6" width="6.28515625" style="4" hidden="1" customWidth="1"/>
    <col min="7" max="7" width="9.28515625" style="4" customWidth="1"/>
    <col min="8" max="9" width="7.7109375" style="1" customWidth="1"/>
    <col min="10" max="13" width="7" style="1" customWidth="1"/>
    <col min="14" max="14" width="8.5703125" style="1" customWidth="1"/>
    <col min="15" max="15" width="12.42578125" style="1" bestFit="1" customWidth="1"/>
    <col min="16" max="16" width="11" style="1" hidden="1" customWidth="1"/>
    <col min="17" max="18" width="9.140625" style="1"/>
    <col min="19" max="19" width="6.140625" style="1" customWidth="1"/>
    <col min="20" max="21" width="9.140625" style="1"/>
    <col min="22" max="22" width="6.42578125" style="1" customWidth="1"/>
    <col min="23" max="23" width="25.7109375" style="1" customWidth="1"/>
    <col min="24" max="24" width="9.42578125" style="4" customWidth="1"/>
    <col min="25" max="36" width="9.140625" style="1"/>
    <col min="37" max="37" width="10.140625" style="1" customWidth="1"/>
    <col min="38" max="16384" width="9.140625" style="1"/>
  </cols>
  <sheetData>
    <row r="1" spans="1:24" ht="18.75" customHeight="1" thickBot="1" x14ac:dyDescent="0.3">
      <c r="A1" s="6"/>
      <c r="F1" s="1"/>
      <c r="O1" s="7"/>
      <c r="V1" s="6"/>
    </row>
    <row r="2" spans="1:24" s="12" customFormat="1" ht="17.25" customHeight="1" x14ac:dyDescent="0.25">
      <c r="A2" s="133" t="s">
        <v>0</v>
      </c>
      <c r="B2" s="134" t="s">
        <v>1</v>
      </c>
      <c r="C2" s="135" t="s">
        <v>2</v>
      </c>
      <c r="D2" s="135" t="s">
        <v>5</v>
      </c>
      <c r="E2" s="134" t="s">
        <v>6</v>
      </c>
      <c r="F2" s="136" t="s">
        <v>7</v>
      </c>
      <c r="G2" s="134" t="s">
        <v>10</v>
      </c>
      <c r="H2" s="134" t="s">
        <v>11</v>
      </c>
      <c r="I2" s="134" t="s">
        <v>11</v>
      </c>
      <c r="J2" s="134" t="s">
        <v>12</v>
      </c>
      <c r="K2" s="134" t="s">
        <v>12</v>
      </c>
      <c r="L2" s="134" t="s">
        <v>13</v>
      </c>
      <c r="M2" s="134" t="s">
        <v>14</v>
      </c>
      <c r="N2" s="156" t="s">
        <v>15</v>
      </c>
      <c r="O2" s="137" t="s">
        <v>16</v>
      </c>
      <c r="P2" s="249" t="s">
        <v>17</v>
      </c>
      <c r="S2" s="13"/>
      <c r="V2" s="13"/>
      <c r="X2" s="14"/>
    </row>
    <row r="3" spans="1:24" s="12" customFormat="1" ht="17.25" customHeight="1" thickBot="1" x14ac:dyDescent="0.35">
      <c r="A3" s="138" t="s">
        <v>18</v>
      </c>
      <c r="B3" s="139" t="s">
        <v>18</v>
      </c>
      <c r="C3" s="140" t="s">
        <v>19</v>
      </c>
      <c r="D3" s="140"/>
      <c r="E3" s="141"/>
      <c r="F3" s="142" t="s">
        <v>8</v>
      </c>
      <c r="G3" s="142" t="s">
        <v>8</v>
      </c>
      <c r="H3" s="139" t="s">
        <v>22</v>
      </c>
      <c r="I3" s="139" t="s">
        <v>23</v>
      </c>
      <c r="J3" s="139" t="s">
        <v>24</v>
      </c>
      <c r="K3" s="139" t="s">
        <v>25</v>
      </c>
      <c r="L3" s="139" t="s">
        <v>26</v>
      </c>
      <c r="M3" s="139" t="s">
        <v>27</v>
      </c>
      <c r="N3" s="143" t="s">
        <v>23</v>
      </c>
      <c r="O3" s="253" t="s">
        <v>28</v>
      </c>
      <c r="P3" s="250" t="s">
        <v>21</v>
      </c>
      <c r="S3" s="13"/>
      <c r="V3" s="13"/>
      <c r="X3" s="19"/>
    </row>
    <row r="4" spans="1:24" ht="14.25" customHeight="1" x14ac:dyDescent="0.2">
      <c r="A4" s="144">
        <v>569</v>
      </c>
      <c r="B4" s="144">
        <v>1</v>
      </c>
      <c r="C4" s="144" t="s">
        <v>30</v>
      </c>
      <c r="D4" s="144">
        <v>28482290</v>
      </c>
      <c r="E4" s="251"/>
      <c r="F4" s="252">
        <v>23.2</v>
      </c>
      <c r="G4" s="149"/>
      <c r="H4" s="95"/>
      <c r="I4" s="95"/>
      <c r="J4" s="95"/>
      <c r="K4" s="95"/>
      <c r="L4" s="95"/>
      <c r="M4" s="95"/>
      <c r="N4" s="96"/>
      <c r="O4" s="95"/>
      <c r="P4" s="95"/>
    </row>
    <row r="5" spans="1:24" ht="14.25" customHeight="1" x14ac:dyDescent="0.2">
      <c r="A5" s="145">
        <v>345</v>
      </c>
      <c r="B5" s="145">
        <v>2</v>
      </c>
      <c r="C5" s="145" t="s">
        <v>35</v>
      </c>
      <c r="D5" s="145">
        <v>22255984</v>
      </c>
      <c r="E5" s="188"/>
      <c r="F5" s="245">
        <v>14</v>
      </c>
      <c r="G5" s="150"/>
      <c r="H5" s="23"/>
      <c r="I5" s="23"/>
      <c r="J5" s="23"/>
      <c r="K5" s="23"/>
      <c r="L5" s="23"/>
      <c r="M5" s="23"/>
      <c r="N5" s="24"/>
      <c r="O5" s="23"/>
      <c r="P5" s="23"/>
    </row>
    <row r="6" spans="1:24" ht="14.25" customHeight="1" x14ac:dyDescent="0.2">
      <c r="A6" s="145">
        <v>628</v>
      </c>
      <c r="B6" s="145">
        <v>3</v>
      </c>
      <c r="C6" s="145" t="s">
        <v>38</v>
      </c>
      <c r="D6" s="243" t="s">
        <v>174</v>
      </c>
      <c r="E6" s="188"/>
      <c r="F6" s="245">
        <v>14.6</v>
      </c>
      <c r="G6" s="150"/>
      <c r="H6" s="23"/>
      <c r="I6" s="23"/>
      <c r="J6" s="23"/>
      <c r="K6" s="23"/>
      <c r="L6" s="23"/>
      <c r="M6" s="23"/>
      <c r="N6" s="24"/>
      <c r="O6" s="23"/>
      <c r="P6" s="23"/>
    </row>
    <row r="7" spans="1:24" ht="14.25" customHeight="1" x14ac:dyDescent="0.2">
      <c r="A7" s="145">
        <v>1255</v>
      </c>
      <c r="B7" s="145">
        <v>4</v>
      </c>
      <c r="C7" s="145" t="s">
        <v>43</v>
      </c>
      <c r="D7" s="145">
        <v>26123165</v>
      </c>
      <c r="E7" s="188"/>
      <c r="F7" s="245">
        <v>23</v>
      </c>
      <c r="G7" s="150"/>
      <c r="H7" s="23"/>
      <c r="I7" s="23"/>
      <c r="J7" s="23"/>
      <c r="K7" s="23"/>
      <c r="L7" s="23"/>
      <c r="M7" s="23"/>
      <c r="N7" s="24"/>
      <c r="O7" s="23"/>
      <c r="P7" s="23"/>
    </row>
    <row r="8" spans="1:24" ht="14.25" customHeight="1" x14ac:dyDescent="0.2">
      <c r="A8" s="145">
        <v>1244</v>
      </c>
      <c r="B8" s="145">
        <v>5</v>
      </c>
      <c r="C8" s="145" t="s">
        <v>46</v>
      </c>
      <c r="D8" s="145">
        <v>41725121</v>
      </c>
      <c r="E8" s="188"/>
      <c r="F8" s="245">
        <v>21.4</v>
      </c>
      <c r="G8" s="150"/>
      <c r="H8" s="23"/>
      <c r="I8" s="23"/>
      <c r="J8" s="23"/>
      <c r="K8" s="23"/>
      <c r="L8" s="23"/>
      <c r="M8" s="23"/>
      <c r="N8" s="24"/>
      <c r="O8" s="23"/>
      <c r="P8" s="23"/>
    </row>
    <row r="9" spans="1:24" ht="14.25" customHeight="1" x14ac:dyDescent="0.2">
      <c r="A9" s="145">
        <v>1401</v>
      </c>
      <c r="B9" s="145">
        <v>6</v>
      </c>
      <c r="C9" s="145" t="s">
        <v>51</v>
      </c>
      <c r="D9" s="145">
        <v>20900650</v>
      </c>
      <c r="E9" s="188"/>
      <c r="F9" s="245">
        <v>19.899999999999999</v>
      </c>
      <c r="G9" s="150"/>
      <c r="H9" s="23"/>
      <c r="I9" s="23"/>
      <c r="J9" s="23"/>
      <c r="K9" s="23"/>
      <c r="L9" s="23"/>
      <c r="M9" s="23"/>
      <c r="N9" s="24"/>
      <c r="O9" s="23"/>
      <c r="P9" s="23"/>
    </row>
    <row r="10" spans="1:24" ht="14.25" customHeight="1" x14ac:dyDescent="0.2">
      <c r="A10" s="145">
        <v>1494</v>
      </c>
      <c r="B10" s="145">
        <v>7</v>
      </c>
      <c r="C10" s="145" t="s">
        <v>53</v>
      </c>
      <c r="D10" s="145">
        <v>24244555</v>
      </c>
      <c r="E10" s="188"/>
      <c r="F10" s="245">
        <v>13.6</v>
      </c>
      <c r="G10" s="150"/>
      <c r="H10" s="23"/>
      <c r="I10" s="23"/>
      <c r="J10" s="23"/>
      <c r="K10" s="23"/>
      <c r="L10" s="23"/>
      <c r="M10" s="23"/>
      <c r="N10" s="24"/>
      <c r="O10" s="23"/>
      <c r="P10" s="23"/>
    </row>
    <row r="11" spans="1:24" ht="14.25" customHeight="1" x14ac:dyDescent="0.2">
      <c r="A11" s="146">
        <v>1595</v>
      </c>
      <c r="B11" s="145">
        <v>8</v>
      </c>
      <c r="C11" s="146" t="s">
        <v>57</v>
      </c>
      <c r="D11" s="146">
        <v>29870078</v>
      </c>
      <c r="E11" s="188"/>
      <c r="F11" s="245">
        <v>27.6</v>
      </c>
      <c r="G11" s="150"/>
      <c r="H11" s="23"/>
      <c r="I11" s="23"/>
      <c r="J11" s="23"/>
      <c r="K11" s="23"/>
      <c r="L11" s="23"/>
      <c r="M11" s="23"/>
      <c r="N11" s="24"/>
      <c r="O11" s="23"/>
      <c r="P11" s="23"/>
    </row>
    <row r="12" spans="1:24" ht="14.25" customHeight="1" x14ac:dyDescent="0.2">
      <c r="A12" s="145">
        <v>253</v>
      </c>
      <c r="B12" s="145">
        <v>9</v>
      </c>
      <c r="C12" s="145" t="s">
        <v>58</v>
      </c>
      <c r="D12" s="145">
        <v>61208353</v>
      </c>
      <c r="E12" s="188"/>
      <c r="F12" s="245">
        <v>11.2</v>
      </c>
      <c r="G12" s="150"/>
      <c r="H12" s="23"/>
      <c r="I12" s="23"/>
      <c r="J12" s="23"/>
      <c r="K12" s="23"/>
      <c r="L12" s="23"/>
      <c r="M12" s="23"/>
      <c r="N12" s="24"/>
      <c r="O12" s="23"/>
      <c r="P12" s="23"/>
    </row>
    <row r="13" spans="1:24" ht="14.25" customHeight="1" x14ac:dyDescent="0.2">
      <c r="A13" s="146">
        <v>1814</v>
      </c>
      <c r="B13" s="145">
        <v>10</v>
      </c>
      <c r="C13" s="146" t="s">
        <v>60</v>
      </c>
      <c r="D13" s="146">
        <v>60256208</v>
      </c>
      <c r="E13" s="188"/>
      <c r="F13" s="245">
        <v>11.1</v>
      </c>
      <c r="G13" s="150"/>
      <c r="H13" s="23"/>
      <c r="I13" s="23"/>
      <c r="J13" s="23"/>
      <c r="K13" s="23"/>
      <c r="L13" s="23"/>
      <c r="M13" s="23"/>
      <c r="N13" s="24"/>
      <c r="O13" s="23"/>
      <c r="P13" s="23"/>
    </row>
    <row r="14" spans="1:24" ht="14.25" customHeight="1" x14ac:dyDescent="0.2">
      <c r="A14" s="146">
        <v>1792</v>
      </c>
      <c r="B14" s="145">
        <v>11</v>
      </c>
      <c r="C14" s="146" t="s">
        <v>64</v>
      </c>
      <c r="D14" s="146">
        <v>22180377</v>
      </c>
      <c r="E14" s="188"/>
      <c r="F14" s="245">
        <v>10.1</v>
      </c>
      <c r="G14" s="150"/>
      <c r="H14" s="23"/>
      <c r="I14" s="23"/>
      <c r="J14" s="23"/>
      <c r="K14" s="23"/>
      <c r="L14" s="23"/>
      <c r="M14" s="23"/>
      <c r="N14" s="24"/>
      <c r="O14" s="23"/>
      <c r="P14" s="23"/>
    </row>
    <row r="15" spans="1:24" ht="14.25" customHeight="1" x14ac:dyDescent="0.2">
      <c r="A15" s="146">
        <v>1847</v>
      </c>
      <c r="B15" s="145">
        <v>12</v>
      </c>
      <c r="C15" s="146" t="s">
        <v>67</v>
      </c>
      <c r="D15" s="146">
        <v>23492423</v>
      </c>
      <c r="E15" s="188"/>
      <c r="F15" s="245">
        <v>13.4</v>
      </c>
      <c r="G15" s="150"/>
      <c r="H15" s="23"/>
      <c r="I15" s="23"/>
      <c r="J15" s="23"/>
      <c r="K15" s="23"/>
      <c r="L15" s="23"/>
      <c r="M15" s="23"/>
      <c r="N15" s="24"/>
      <c r="O15" s="23"/>
      <c r="P15" s="23"/>
    </row>
    <row r="16" spans="1:24" ht="14.25" customHeight="1" x14ac:dyDescent="0.2">
      <c r="A16" s="146">
        <v>2070</v>
      </c>
      <c r="B16" s="145">
        <v>13</v>
      </c>
      <c r="C16" s="146" t="s">
        <v>68</v>
      </c>
      <c r="D16" s="146">
        <v>28731738</v>
      </c>
      <c r="E16" s="188"/>
      <c r="F16" s="245">
        <v>16.600000000000001</v>
      </c>
      <c r="G16" s="150"/>
      <c r="H16" s="23"/>
      <c r="I16" s="23"/>
      <c r="J16" s="23"/>
      <c r="K16" s="23"/>
      <c r="L16" s="23"/>
      <c r="M16" s="23"/>
      <c r="N16" s="24"/>
      <c r="O16" s="23"/>
      <c r="P16" s="23"/>
    </row>
    <row r="17" spans="1:16" ht="14.25" customHeight="1" x14ac:dyDescent="0.2">
      <c r="A17" s="146">
        <v>1846</v>
      </c>
      <c r="B17" s="145">
        <v>14</v>
      </c>
      <c r="C17" s="146" t="s">
        <v>69</v>
      </c>
      <c r="D17" s="154">
        <v>27503425</v>
      </c>
      <c r="E17" s="188"/>
      <c r="F17" s="245">
        <v>5.2</v>
      </c>
      <c r="G17" s="150"/>
      <c r="H17" s="23"/>
      <c r="I17" s="23"/>
      <c r="J17" s="23"/>
      <c r="K17" s="23"/>
      <c r="L17" s="23"/>
      <c r="M17" s="23"/>
      <c r="N17" s="24"/>
      <c r="O17" s="23"/>
      <c r="P17" s="23"/>
    </row>
    <row r="18" spans="1:16" ht="14.25" customHeight="1" x14ac:dyDescent="0.2">
      <c r="A18" s="26">
        <v>2308</v>
      </c>
      <c r="B18" s="145">
        <v>15</v>
      </c>
      <c r="C18" s="26" t="s">
        <v>70</v>
      </c>
      <c r="D18" s="26">
        <v>51525257</v>
      </c>
      <c r="E18" s="188"/>
      <c r="F18" s="245">
        <v>12.7</v>
      </c>
      <c r="G18" s="150"/>
      <c r="H18" s="23"/>
      <c r="I18" s="23"/>
      <c r="J18" s="23"/>
      <c r="K18" s="23"/>
      <c r="L18" s="23"/>
      <c r="M18" s="23"/>
      <c r="N18" s="24"/>
      <c r="O18" s="23"/>
      <c r="P18" s="23"/>
    </row>
    <row r="19" spans="1:16" ht="14.25" customHeight="1" x14ac:dyDescent="0.2">
      <c r="A19" s="146">
        <v>2549</v>
      </c>
      <c r="B19" s="145">
        <v>16</v>
      </c>
      <c r="C19" s="146" t="s">
        <v>156</v>
      </c>
      <c r="D19" s="146">
        <v>29886705</v>
      </c>
      <c r="E19" s="188"/>
      <c r="F19" s="245">
        <v>13.2</v>
      </c>
      <c r="G19" s="150"/>
      <c r="H19" s="23"/>
      <c r="I19" s="23"/>
      <c r="J19" s="23"/>
      <c r="K19" s="23"/>
      <c r="L19" s="23"/>
      <c r="M19" s="23"/>
      <c r="N19" s="24"/>
      <c r="O19" s="23"/>
      <c r="P19" s="23"/>
    </row>
    <row r="20" spans="1:16" ht="14.25" customHeight="1" x14ac:dyDescent="0.2">
      <c r="A20" s="146">
        <v>1702</v>
      </c>
      <c r="B20" s="145">
        <v>17</v>
      </c>
      <c r="C20" s="146" t="s">
        <v>157</v>
      </c>
      <c r="D20" s="146">
        <v>28783740</v>
      </c>
      <c r="E20" s="188"/>
      <c r="F20" s="245">
        <v>11.6</v>
      </c>
      <c r="G20" s="150"/>
      <c r="H20" s="23"/>
      <c r="I20" s="23"/>
      <c r="J20" s="23"/>
      <c r="K20" s="23"/>
      <c r="L20" s="23"/>
      <c r="M20" s="23"/>
      <c r="N20" s="24"/>
      <c r="O20" s="23"/>
      <c r="P20" s="23"/>
    </row>
    <row r="21" spans="1:16" ht="14.25" customHeight="1" x14ac:dyDescent="0.2">
      <c r="A21" s="146">
        <v>1311</v>
      </c>
      <c r="B21" s="145">
        <v>18</v>
      </c>
      <c r="C21" s="146" t="s">
        <v>162</v>
      </c>
      <c r="D21" s="146">
        <v>40145453</v>
      </c>
      <c r="E21" s="188"/>
      <c r="F21" s="245">
        <v>15.5</v>
      </c>
      <c r="G21" s="150"/>
      <c r="H21" s="23"/>
      <c r="I21" s="23"/>
      <c r="J21" s="23"/>
      <c r="K21" s="23"/>
      <c r="L21" s="23"/>
      <c r="M21" s="23"/>
      <c r="N21" s="24"/>
      <c r="O21" s="23"/>
      <c r="P21" s="23"/>
    </row>
    <row r="22" spans="1:16" ht="14.25" customHeight="1" x14ac:dyDescent="0.2">
      <c r="A22" s="146">
        <v>2474</v>
      </c>
      <c r="B22" s="145">
        <v>19</v>
      </c>
      <c r="C22" s="146" t="s">
        <v>163</v>
      </c>
      <c r="D22" s="146">
        <v>51565302</v>
      </c>
      <c r="E22" s="188"/>
      <c r="F22" s="245">
        <v>10.9</v>
      </c>
      <c r="G22" s="150"/>
      <c r="H22" s="23"/>
      <c r="I22" s="23"/>
      <c r="J22" s="23"/>
      <c r="K22" s="23"/>
      <c r="L22" s="23"/>
      <c r="M22" s="23"/>
      <c r="N22" s="24"/>
      <c r="O22" s="23"/>
      <c r="P22" s="23"/>
    </row>
    <row r="23" spans="1:16" ht="14.25" customHeight="1" x14ac:dyDescent="0.2">
      <c r="A23" s="146">
        <v>1257</v>
      </c>
      <c r="B23" s="145">
        <v>20</v>
      </c>
      <c r="C23" s="146" t="s">
        <v>164</v>
      </c>
      <c r="D23" s="146">
        <v>29916740</v>
      </c>
      <c r="E23" s="188"/>
      <c r="F23" s="245">
        <v>26.6</v>
      </c>
      <c r="G23" s="150"/>
      <c r="H23" s="23"/>
      <c r="I23" s="23"/>
      <c r="J23" s="23"/>
      <c r="K23" s="23"/>
      <c r="L23" s="23"/>
      <c r="M23" s="23"/>
      <c r="N23" s="24"/>
      <c r="O23" s="23"/>
      <c r="P23" s="23"/>
    </row>
    <row r="24" spans="1:16" ht="14.25" customHeight="1" x14ac:dyDescent="0.2">
      <c r="A24" s="146">
        <v>2785</v>
      </c>
      <c r="B24" s="145">
        <v>21</v>
      </c>
      <c r="C24" s="146" t="s">
        <v>165</v>
      </c>
      <c r="D24" s="146">
        <v>22838161</v>
      </c>
      <c r="E24" s="188"/>
      <c r="F24" s="245">
        <v>16.399999999999999</v>
      </c>
      <c r="G24" s="150"/>
      <c r="H24" s="23"/>
      <c r="I24" s="23"/>
      <c r="J24" s="23"/>
      <c r="K24" s="23"/>
      <c r="L24" s="23"/>
      <c r="M24" s="23"/>
      <c r="N24" s="24"/>
      <c r="O24" s="23"/>
      <c r="P24" s="23"/>
    </row>
    <row r="25" spans="1:16" ht="14.25" customHeight="1" x14ac:dyDescent="0.2">
      <c r="A25" s="146">
        <v>1405</v>
      </c>
      <c r="B25" s="145">
        <v>22</v>
      </c>
      <c r="C25" s="146" t="s">
        <v>166</v>
      </c>
      <c r="D25" s="231">
        <v>21216042</v>
      </c>
      <c r="E25" s="188"/>
      <c r="F25" s="246">
        <v>21.2</v>
      </c>
      <c r="G25" s="150"/>
      <c r="H25" s="23"/>
      <c r="I25" s="23"/>
      <c r="J25" s="23"/>
      <c r="K25" s="23"/>
      <c r="L25" s="23"/>
      <c r="M25" s="23"/>
      <c r="N25" s="24"/>
      <c r="O25" s="23"/>
      <c r="P25" s="23"/>
    </row>
    <row r="26" spans="1:16" ht="14.25" customHeight="1" x14ac:dyDescent="0.2">
      <c r="A26" s="146">
        <v>3140</v>
      </c>
      <c r="B26" s="145">
        <v>23</v>
      </c>
      <c r="C26" s="190" t="s">
        <v>168</v>
      </c>
      <c r="D26" s="231">
        <v>61859836</v>
      </c>
      <c r="E26" s="188"/>
      <c r="F26" s="245">
        <v>13.4</v>
      </c>
      <c r="G26" s="150"/>
      <c r="H26" s="23"/>
      <c r="I26" s="23"/>
      <c r="J26" s="23"/>
      <c r="K26" s="23"/>
      <c r="L26" s="23"/>
      <c r="M26" s="23"/>
      <c r="N26" s="24"/>
      <c r="O26" s="23"/>
      <c r="P26" s="23"/>
    </row>
    <row r="27" spans="1:16" ht="14.25" customHeight="1" x14ac:dyDescent="0.2">
      <c r="A27" s="146">
        <v>3173</v>
      </c>
      <c r="B27" s="145">
        <v>24</v>
      </c>
      <c r="C27" s="236" t="s">
        <v>169</v>
      </c>
      <c r="D27" s="154">
        <v>31351955</v>
      </c>
      <c r="E27" s="188"/>
      <c r="F27" s="245">
        <v>15.7</v>
      </c>
      <c r="G27" s="150"/>
      <c r="H27" s="23"/>
      <c r="I27" s="23"/>
      <c r="J27" s="23"/>
      <c r="K27" s="23"/>
      <c r="L27" s="23"/>
      <c r="M27" s="23"/>
      <c r="N27" s="24"/>
      <c r="O27" s="23"/>
      <c r="P27" s="23"/>
    </row>
    <row r="28" spans="1:16" ht="14.25" customHeight="1" x14ac:dyDescent="0.2">
      <c r="A28" s="146">
        <v>1456</v>
      </c>
      <c r="B28" s="145">
        <v>25</v>
      </c>
      <c r="C28" s="236" t="s">
        <v>170</v>
      </c>
      <c r="D28" s="146">
        <v>23864022</v>
      </c>
      <c r="E28" s="188"/>
      <c r="F28" s="245">
        <v>26.3</v>
      </c>
      <c r="G28" s="150"/>
      <c r="H28" s="23"/>
      <c r="I28" s="23"/>
      <c r="J28" s="23"/>
      <c r="K28" s="23"/>
      <c r="L28" s="23"/>
      <c r="M28" s="23"/>
      <c r="N28" s="24"/>
      <c r="O28" s="23"/>
      <c r="P28" s="23"/>
    </row>
    <row r="29" spans="1:16" ht="14.25" customHeight="1" x14ac:dyDescent="0.2">
      <c r="A29" s="146">
        <v>3303</v>
      </c>
      <c r="B29" s="145">
        <v>26</v>
      </c>
      <c r="C29" s="236" t="s">
        <v>171</v>
      </c>
      <c r="D29" s="154">
        <v>51254780</v>
      </c>
      <c r="E29" s="188"/>
      <c r="F29" s="245">
        <v>17.899999999999999</v>
      </c>
      <c r="G29" s="150"/>
      <c r="H29" s="23"/>
      <c r="I29" s="23"/>
      <c r="J29" s="23"/>
      <c r="K29" s="23"/>
      <c r="L29" s="23"/>
      <c r="M29" s="23"/>
      <c r="N29" s="25"/>
      <c r="O29" s="23"/>
      <c r="P29" s="23"/>
    </row>
    <row r="30" spans="1:16" ht="14.25" customHeight="1" x14ac:dyDescent="0.2">
      <c r="A30" s="146">
        <v>3155</v>
      </c>
      <c r="B30" s="145">
        <v>27</v>
      </c>
      <c r="C30" s="146" t="s">
        <v>172</v>
      </c>
      <c r="D30" s="244">
        <v>42416267</v>
      </c>
      <c r="E30" s="188"/>
      <c r="F30" s="245">
        <v>5.9</v>
      </c>
      <c r="G30" s="150"/>
      <c r="H30" s="23"/>
      <c r="I30" s="23"/>
      <c r="J30" s="23"/>
      <c r="K30" s="23"/>
      <c r="L30" s="23"/>
      <c r="M30" s="23"/>
      <c r="N30" s="25"/>
      <c r="O30" s="23"/>
      <c r="P30" s="23"/>
    </row>
    <row r="31" spans="1:16" ht="14.25" customHeight="1" x14ac:dyDescent="0.2">
      <c r="A31" s="190">
        <v>3063</v>
      </c>
      <c r="B31" s="145">
        <v>28</v>
      </c>
      <c r="C31" s="190" t="s">
        <v>173</v>
      </c>
      <c r="D31" s="190">
        <v>22608571</v>
      </c>
      <c r="E31" s="188"/>
      <c r="F31" s="245">
        <v>14</v>
      </c>
      <c r="G31" s="150"/>
      <c r="H31" s="23"/>
      <c r="I31" s="23"/>
      <c r="J31" s="23"/>
      <c r="K31" s="23"/>
      <c r="L31" s="23"/>
      <c r="M31" s="23"/>
      <c r="N31" s="25"/>
      <c r="O31" s="23"/>
      <c r="P31" s="23"/>
    </row>
    <row r="32" spans="1:16" ht="14.25" customHeight="1" x14ac:dyDescent="0.2">
      <c r="A32" s="241">
        <v>3397</v>
      </c>
      <c r="B32" s="145">
        <v>29</v>
      </c>
      <c r="C32" s="241" t="s">
        <v>177</v>
      </c>
      <c r="D32" s="241">
        <v>51327303</v>
      </c>
      <c r="E32" s="188"/>
      <c r="F32" s="245">
        <v>15.7</v>
      </c>
      <c r="G32" s="150"/>
      <c r="H32" s="23"/>
      <c r="I32" s="23"/>
      <c r="J32" s="23"/>
      <c r="K32" s="23"/>
      <c r="L32" s="23"/>
      <c r="M32" s="23"/>
      <c r="N32" s="25"/>
      <c r="O32" s="23"/>
      <c r="P32" s="23"/>
    </row>
    <row r="33" spans="1:16" ht="14.25" customHeight="1" x14ac:dyDescent="0.2">
      <c r="A33" s="190">
        <v>3073</v>
      </c>
      <c r="B33" s="145">
        <v>30</v>
      </c>
      <c r="C33" s="190" t="s">
        <v>176</v>
      </c>
      <c r="D33" s="190">
        <v>21689178</v>
      </c>
      <c r="E33" s="188"/>
      <c r="F33" s="245">
        <v>29.8</v>
      </c>
      <c r="G33" s="150"/>
      <c r="H33" s="23"/>
      <c r="I33" s="23"/>
      <c r="J33" s="23"/>
      <c r="K33" s="23"/>
      <c r="L33" s="23"/>
      <c r="M33" s="23"/>
      <c r="N33" s="25"/>
      <c r="O33" s="23"/>
      <c r="P33" s="23"/>
    </row>
    <row r="34" spans="1:16" ht="14.25" customHeight="1" x14ac:dyDescent="0.2">
      <c r="A34" s="241">
        <v>3348</v>
      </c>
      <c r="B34" s="146">
        <v>31</v>
      </c>
      <c r="C34" s="241" t="s">
        <v>179</v>
      </c>
      <c r="D34" s="241"/>
      <c r="E34" s="188" t="s">
        <v>19</v>
      </c>
      <c r="F34" s="245">
        <v>12.8</v>
      </c>
      <c r="G34" s="150"/>
      <c r="H34" s="23"/>
      <c r="I34" s="23"/>
      <c r="J34" s="23"/>
      <c r="K34" s="23"/>
      <c r="L34" s="23"/>
      <c r="M34" s="23"/>
      <c r="N34" s="25"/>
      <c r="O34" s="23"/>
      <c r="P34" s="23"/>
    </row>
    <row r="35" spans="1:16" ht="14.25" customHeight="1" x14ac:dyDescent="0.2">
      <c r="A35" s="241">
        <v>3292</v>
      </c>
      <c r="B35" s="146">
        <v>32</v>
      </c>
      <c r="C35" s="241" t="s">
        <v>180</v>
      </c>
      <c r="D35" s="241">
        <v>28159031</v>
      </c>
      <c r="E35" s="188"/>
      <c r="F35" s="245">
        <v>9.6</v>
      </c>
      <c r="G35" s="150"/>
      <c r="H35" s="23"/>
      <c r="I35" s="23"/>
      <c r="J35" s="23"/>
      <c r="K35" s="23"/>
      <c r="L35" s="23"/>
      <c r="M35" s="23"/>
      <c r="N35" s="25"/>
      <c r="O35" s="23"/>
      <c r="P35" s="23"/>
    </row>
    <row r="36" spans="1:16" ht="14.25" customHeight="1" x14ac:dyDescent="0.2">
      <c r="A36" s="241">
        <v>3178</v>
      </c>
      <c r="B36" s="146">
        <v>33</v>
      </c>
      <c r="C36" s="241" t="s">
        <v>182</v>
      </c>
      <c r="D36" s="241">
        <v>61339604</v>
      </c>
      <c r="E36" s="188"/>
      <c r="F36" s="245">
        <v>13.5</v>
      </c>
      <c r="G36" s="150"/>
      <c r="H36" s="23"/>
      <c r="I36" s="23"/>
      <c r="J36" s="23"/>
      <c r="K36" s="23"/>
      <c r="L36" s="23"/>
      <c r="M36" s="23"/>
      <c r="N36" s="24"/>
      <c r="O36" s="23"/>
      <c r="P36" s="23"/>
    </row>
    <row r="37" spans="1:16" ht="14.25" customHeight="1" x14ac:dyDescent="0.2">
      <c r="A37" s="241">
        <v>3498</v>
      </c>
      <c r="B37" s="146">
        <v>34</v>
      </c>
      <c r="C37" s="241" t="s">
        <v>183</v>
      </c>
      <c r="D37" s="241">
        <v>25521156</v>
      </c>
      <c r="E37" s="188" t="s">
        <v>19</v>
      </c>
      <c r="F37" s="245">
        <v>13.6</v>
      </c>
      <c r="G37" s="150"/>
      <c r="H37" s="23"/>
      <c r="I37" s="23"/>
      <c r="J37" s="23"/>
      <c r="K37" s="23"/>
      <c r="L37" s="23"/>
      <c r="M37" s="23"/>
      <c r="N37" s="24"/>
      <c r="O37" s="23"/>
      <c r="P37" s="23"/>
    </row>
    <row r="38" spans="1:16" ht="14.25" customHeight="1" x14ac:dyDescent="0.2">
      <c r="A38" s="190">
        <v>2620</v>
      </c>
      <c r="B38" s="237">
        <v>35</v>
      </c>
      <c r="C38" s="190" t="s">
        <v>184</v>
      </c>
      <c r="D38" s="190">
        <v>41825703</v>
      </c>
      <c r="E38" s="188" t="s">
        <v>19</v>
      </c>
      <c r="F38" s="245">
        <v>32.4</v>
      </c>
      <c r="G38" s="150"/>
      <c r="H38" s="23"/>
      <c r="I38" s="23"/>
      <c r="J38" s="23"/>
      <c r="K38" s="23"/>
      <c r="L38" s="23"/>
      <c r="M38" s="23"/>
      <c r="N38" s="24"/>
      <c r="O38" s="23"/>
      <c r="P38" s="23"/>
    </row>
    <row r="39" spans="1:16" ht="14.25" customHeight="1" x14ac:dyDescent="0.2">
      <c r="A39" s="241">
        <v>2829</v>
      </c>
      <c r="B39" s="237">
        <v>36</v>
      </c>
      <c r="C39" s="241" t="s">
        <v>185</v>
      </c>
      <c r="D39" s="146">
        <v>60249383</v>
      </c>
      <c r="E39" s="188"/>
      <c r="F39" s="245">
        <v>14.4</v>
      </c>
      <c r="G39" s="150"/>
      <c r="H39" s="23"/>
      <c r="I39" s="23"/>
      <c r="J39" s="23"/>
      <c r="K39" s="23"/>
      <c r="L39" s="23"/>
      <c r="M39" s="23"/>
      <c r="N39" s="24"/>
      <c r="O39" s="23"/>
      <c r="P39" s="23"/>
    </row>
    <row r="40" spans="1:16" ht="14.25" customHeight="1" x14ac:dyDescent="0.2">
      <c r="A40" s="190" t="s">
        <v>19</v>
      </c>
      <c r="B40" s="146">
        <v>37</v>
      </c>
      <c r="C40" s="190" t="s">
        <v>19</v>
      </c>
      <c r="D40" s="190" t="s">
        <v>19</v>
      </c>
      <c r="E40" s="188"/>
      <c r="F40" s="245">
        <v>6.3</v>
      </c>
      <c r="G40" s="150"/>
      <c r="H40" s="23"/>
      <c r="I40" s="23"/>
      <c r="J40" s="23"/>
      <c r="K40" s="23"/>
      <c r="L40" s="23"/>
      <c r="M40" s="23"/>
      <c r="N40" s="24"/>
      <c r="O40" s="23"/>
      <c r="P40" s="23"/>
    </row>
    <row r="41" spans="1:16" ht="14.25" customHeight="1" x14ac:dyDescent="0.2">
      <c r="A41" s="241" t="s">
        <v>19</v>
      </c>
      <c r="B41" s="146">
        <v>38</v>
      </c>
      <c r="C41" s="241" t="s">
        <v>19</v>
      </c>
      <c r="D41" s="241" t="s">
        <v>19</v>
      </c>
      <c r="E41" s="188"/>
      <c r="F41" s="245">
        <v>12.5</v>
      </c>
      <c r="G41" s="150"/>
      <c r="H41" s="23"/>
      <c r="I41" s="23"/>
      <c r="J41" s="23"/>
      <c r="K41" s="23"/>
      <c r="L41" s="23"/>
      <c r="M41" s="174"/>
      <c r="N41" s="24"/>
      <c r="O41" s="23"/>
      <c r="P41" s="23"/>
    </row>
    <row r="42" spans="1:16" ht="14.25" customHeight="1" x14ac:dyDescent="0.2">
      <c r="A42" s="190" t="s">
        <v>19</v>
      </c>
      <c r="B42" s="146">
        <v>39</v>
      </c>
      <c r="C42" s="190" t="s">
        <v>19</v>
      </c>
      <c r="D42" s="190" t="s">
        <v>19</v>
      </c>
      <c r="E42" s="188"/>
      <c r="F42" s="245">
        <v>15.1</v>
      </c>
      <c r="G42" s="150"/>
      <c r="H42" s="23"/>
      <c r="I42" s="23"/>
      <c r="J42" s="23"/>
      <c r="K42" s="23"/>
      <c r="L42" s="23"/>
      <c r="M42" s="174"/>
      <c r="N42" s="24"/>
      <c r="O42" s="23"/>
      <c r="P42" s="23"/>
    </row>
    <row r="43" spans="1:16" ht="14.25" customHeight="1" x14ac:dyDescent="0.2">
      <c r="A43" s="241" t="s">
        <v>19</v>
      </c>
      <c r="B43" s="146">
        <v>40</v>
      </c>
      <c r="C43" s="241" t="s">
        <v>19</v>
      </c>
      <c r="D43" s="241" t="s">
        <v>19</v>
      </c>
      <c r="E43" s="188"/>
      <c r="F43" s="245">
        <v>16.899999999999999</v>
      </c>
      <c r="G43" s="150"/>
      <c r="H43" s="23"/>
      <c r="I43" s="23"/>
      <c r="J43" s="23"/>
      <c r="K43" s="23"/>
      <c r="L43" s="23"/>
      <c r="M43" s="174"/>
      <c r="N43" s="24"/>
      <c r="O43" s="23"/>
      <c r="P43" s="23"/>
    </row>
    <row r="44" spans="1:16" ht="14.25" customHeight="1" x14ac:dyDescent="0.2">
      <c r="A44" s="190" t="s">
        <v>19</v>
      </c>
      <c r="B44" s="146">
        <v>41</v>
      </c>
      <c r="C44" s="190" t="s">
        <v>19</v>
      </c>
      <c r="D44" s="190" t="s">
        <v>19</v>
      </c>
      <c r="E44" s="188"/>
      <c r="F44" s="245">
        <v>19.5</v>
      </c>
      <c r="G44" s="150"/>
      <c r="H44" s="23"/>
      <c r="I44" s="23"/>
      <c r="J44" s="23"/>
      <c r="K44" s="23"/>
      <c r="L44" s="23"/>
      <c r="M44" s="174"/>
      <c r="N44" s="24"/>
      <c r="O44" s="23"/>
      <c r="P44" s="23"/>
    </row>
    <row r="45" spans="1:16" ht="14.25" customHeight="1" x14ac:dyDescent="0.2">
      <c r="A45" s="241" t="s">
        <v>19</v>
      </c>
      <c r="B45" s="146">
        <v>42</v>
      </c>
      <c r="C45" s="190" t="s">
        <v>19</v>
      </c>
      <c r="D45" s="190" t="s">
        <v>19</v>
      </c>
      <c r="E45" s="188"/>
      <c r="F45" s="245">
        <v>26</v>
      </c>
      <c r="G45" s="150"/>
      <c r="H45" s="23"/>
      <c r="I45" s="23"/>
      <c r="J45" s="23"/>
      <c r="K45" s="23"/>
      <c r="L45" s="23"/>
      <c r="M45" s="174"/>
      <c r="N45" s="24"/>
      <c r="O45" s="23"/>
      <c r="P45" s="23"/>
    </row>
    <row r="46" spans="1:16" ht="14.25" customHeight="1" x14ac:dyDescent="0.2">
      <c r="A46" s="190" t="s">
        <v>19</v>
      </c>
      <c r="B46" s="147">
        <v>43</v>
      </c>
      <c r="C46" s="190" t="s">
        <v>19</v>
      </c>
      <c r="D46" s="190" t="s">
        <v>19</v>
      </c>
      <c r="E46" s="188"/>
      <c r="F46" s="247">
        <v>26.4</v>
      </c>
      <c r="G46" s="187"/>
      <c r="H46" s="121"/>
      <c r="I46" s="121"/>
      <c r="J46" s="121"/>
      <c r="K46" s="23"/>
      <c r="L46" s="23"/>
      <c r="M46" s="174"/>
      <c r="N46" s="24"/>
      <c r="O46" s="23"/>
      <c r="P46" s="23"/>
    </row>
    <row r="47" spans="1:16" ht="14.25" customHeight="1" x14ac:dyDescent="0.2">
      <c r="A47" s="190" t="s">
        <v>19</v>
      </c>
      <c r="B47" s="190">
        <v>44</v>
      </c>
      <c r="C47" s="190" t="s">
        <v>19</v>
      </c>
      <c r="D47" s="190" t="s">
        <v>19</v>
      </c>
      <c r="E47" s="188"/>
      <c r="F47" s="248">
        <v>11.5</v>
      </c>
      <c r="G47" s="189"/>
      <c r="H47" s="122"/>
      <c r="I47" s="122"/>
      <c r="J47" s="122"/>
      <c r="K47" s="24"/>
      <c r="L47" s="23"/>
      <c r="M47" s="174"/>
      <c r="N47" s="24"/>
      <c r="O47" s="23"/>
      <c r="P47" s="23"/>
    </row>
    <row r="48" spans="1:16" ht="14.25" customHeight="1" x14ac:dyDescent="0.2">
      <c r="A48" s="190" t="s">
        <v>19</v>
      </c>
      <c r="B48" s="190">
        <v>45</v>
      </c>
      <c r="C48" s="190" t="s">
        <v>19</v>
      </c>
      <c r="D48" s="190" t="s">
        <v>19</v>
      </c>
      <c r="E48" s="188"/>
      <c r="F48" s="248"/>
      <c r="G48" s="189"/>
      <c r="H48" s="122"/>
      <c r="I48" s="122"/>
      <c r="J48" s="122"/>
      <c r="K48" s="24"/>
      <c r="L48" s="23"/>
      <c r="M48" s="174"/>
      <c r="N48" s="24"/>
      <c r="O48" s="23"/>
      <c r="P48" s="23"/>
    </row>
    <row r="49" spans="1:16" ht="14.25" customHeight="1" x14ac:dyDescent="0.2">
      <c r="A49" s="190" t="s">
        <v>19</v>
      </c>
      <c r="B49" s="190">
        <v>46</v>
      </c>
      <c r="C49" s="190" t="s">
        <v>19</v>
      </c>
      <c r="D49" s="190" t="s">
        <v>19</v>
      </c>
      <c r="E49" s="188"/>
      <c r="F49" s="248"/>
      <c r="G49" s="189"/>
      <c r="H49" s="122"/>
      <c r="I49" s="122"/>
      <c r="J49" s="122"/>
      <c r="K49" s="24"/>
      <c r="L49" s="23"/>
      <c r="M49" s="174"/>
      <c r="N49" s="24"/>
      <c r="O49" s="23"/>
      <c r="P49" s="23"/>
    </row>
    <row r="50" spans="1:16" ht="14.25" customHeight="1" x14ac:dyDescent="0.2">
      <c r="A50" s="190" t="s">
        <v>19</v>
      </c>
      <c r="B50" s="190">
        <v>47</v>
      </c>
      <c r="C50" s="190" t="s">
        <v>19</v>
      </c>
      <c r="D50" s="190" t="s">
        <v>19</v>
      </c>
      <c r="E50" s="188"/>
      <c r="F50" s="248"/>
      <c r="G50" s="189"/>
      <c r="H50" s="122"/>
      <c r="I50" s="122"/>
      <c r="J50" s="122"/>
      <c r="K50" s="24"/>
      <c r="L50" s="23"/>
      <c r="M50" s="174"/>
      <c r="N50" s="24"/>
      <c r="O50" s="23"/>
      <c r="P50" s="23"/>
    </row>
    <row r="51" spans="1:16" ht="14.25" customHeight="1" x14ac:dyDescent="0.2">
      <c r="A51" s="190" t="s">
        <v>19</v>
      </c>
      <c r="B51" s="190">
        <v>48</v>
      </c>
      <c r="C51" s="190" t="s">
        <v>175</v>
      </c>
      <c r="D51" s="190" t="s">
        <v>19</v>
      </c>
      <c r="E51" s="238"/>
      <c r="F51" s="239"/>
      <c r="G51" s="240"/>
      <c r="H51" s="241"/>
      <c r="I51" s="241"/>
      <c r="J51" s="241"/>
      <c r="K51" s="232"/>
      <c r="L51" s="26"/>
      <c r="M51" s="242"/>
      <c r="N51" s="232"/>
      <c r="O51" s="26"/>
      <c r="P51" s="26"/>
    </row>
    <row r="52" spans="1:16" x14ac:dyDescent="0.2">
      <c r="A52" s="148"/>
      <c r="B52" s="148"/>
      <c r="C52" s="148"/>
      <c r="D52" s="148"/>
    </row>
  </sheetData>
  <phoneticPr fontId="13" type="noConversion"/>
  <printOptions horizontalCentered="1"/>
  <pageMargins left="0.23622047244094491" right="0.15748031496062992" top="0.70866141732283472" bottom="0.27559055118110237" header="0.19685039370078741" footer="0.51181102362204722"/>
  <pageSetup paperSize="8" scale="75" firstPageNumber="0" orientation="landscape" verticalDpi="4294967295" r:id="rId1"/>
  <headerFooter alignWithMargins="0">
    <oddHeader>&amp;L&amp;"Comic Sans MS,Normal"&amp;16Efter Fyraften
&amp;14&amp;UMatchen den          -          2024</oddHeader>
  </headerFooter>
  <rowBreaks count="1" manualBreakCount="1">
    <brk id="51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50"/>
  <sheetViews>
    <sheetView zoomScaleNormal="100" workbookViewId="0">
      <selection activeCell="U7" sqref="U7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73</v>
      </c>
      <c r="G4" s="173" t="str">
        <f t="shared" ref="G4:G41" si="0">IF(H4&gt;$C$3,"B","A")</f>
        <v>A</v>
      </c>
      <c r="H4" s="93">
        <f>Medlem!F4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345</v>
      </c>
      <c r="B5" s="91">
        <f>Medlem!B5</f>
        <v>2</v>
      </c>
      <c r="C5" s="91" t="str">
        <f>Medlem!C5</f>
        <v>Mikael Kodbøl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Medlem!F5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628</v>
      </c>
      <c r="B6" s="91">
        <f>Medlem!B6</f>
        <v>3</v>
      </c>
      <c r="C6" s="91" t="str">
        <f>Medlem!C6</f>
        <v>Kaj Kristensen</v>
      </c>
      <c r="D6" s="20">
        <v>30257808</v>
      </c>
      <c r="E6" s="20" t="s">
        <v>74</v>
      </c>
      <c r="F6" s="21" t="s">
        <v>75</v>
      </c>
      <c r="G6" s="172" t="str">
        <f t="shared" si="0"/>
        <v>A</v>
      </c>
      <c r="H6" s="93">
        <f>Medlem!F6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1255</v>
      </c>
      <c r="B7" s="91">
        <f>Medlem!B7</f>
        <v>4</v>
      </c>
      <c r="C7" s="91" t="str">
        <f>Medlem!C7</f>
        <v>Jørgen Bargisen</v>
      </c>
      <c r="D7" s="20">
        <v>75153507</v>
      </c>
      <c r="E7" s="20" t="s">
        <v>33</v>
      </c>
      <c r="F7" s="21" t="s">
        <v>76</v>
      </c>
      <c r="G7" s="172" t="str">
        <f t="shared" si="0"/>
        <v>A</v>
      </c>
      <c r="H7" s="93">
        <f>Medlem!F7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1244</v>
      </c>
      <c r="B8" s="91">
        <f>Medlem!B8</f>
        <v>5</v>
      </c>
      <c r="C8" s="91" t="str">
        <f>Medlem!C8</f>
        <v>Claus Nielsen</v>
      </c>
      <c r="D8" s="20">
        <v>75174829</v>
      </c>
      <c r="E8" s="20" t="s">
        <v>34</v>
      </c>
      <c r="F8" s="21" t="s">
        <v>77</v>
      </c>
      <c r="G8" s="172" t="str">
        <f t="shared" si="0"/>
        <v>A</v>
      </c>
      <c r="H8" s="93">
        <f>Medlem!F8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1401</v>
      </c>
      <c r="B9" s="91">
        <f>Medlem!B9</f>
        <v>6</v>
      </c>
      <c r="C9" s="91" t="str">
        <f>Medlem!C9</f>
        <v>Heine Madsen</v>
      </c>
      <c r="D9" s="20">
        <v>75224481</v>
      </c>
      <c r="E9" s="20" t="s">
        <v>36</v>
      </c>
      <c r="F9" s="21" t="s">
        <v>37</v>
      </c>
      <c r="G9" s="172" t="str">
        <f t="shared" si="0"/>
        <v>A</v>
      </c>
      <c r="H9" s="93">
        <f>Medlem!F9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1494</v>
      </c>
      <c r="B10" s="91">
        <f>Medlem!B10</f>
        <v>7</v>
      </c>
      <c r="C10" s="91" t="str">
        <f>Medlem!C10</f>
        <v>Mike Jensen</v>
      </c>
      <c r="D10" s="20">
        <v>75172916</v>
      </c>
      <c r="E10" s="20" t="s">
        <v>78</v>
      </c>
      <c r="F10" s="21" t="s">
        <v>79</v>
      </c>
      <c r="G10" s="172" t="str">
        <f t="shared" si="0"/>
        <v>A</v>
      </c>
      <c r="H10" s="93">
        <f>Medlem!F10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1595</v>
      </c>
      <c r="B11" s="91">
        <f>Medlem!B11</f>
        <v>8</v>
      </c>
      <c r="C11" s="91" t="str">
        <f>Medlem!C11</f>
        <v>Frank Lysebjerg</v>
      </c>
      <c r="D11" s="20">
        <v>75167743</v>
      </c>
      <c r="E11" s="20" t="s">
        <v>80</v>
      </c>
      <c r="F11" s="21" t="s">
        <v>39</v>
      </c>
      <c r="G11" s="172" t="str">
        <f t="shared" si="0"/>
        <v>A</v>
      </c>
      <c r="H11" s="93">
        <f>Medlem!F11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253</v>
      </c>
      <c r="B12" s="91">
        <f>Medlem!B12</f>
        <v>9</v>
      </c>
      <c r="C12" s="91" t="str">
        <f>Medlem!C12</f>
        <v>Jimmy Madsen</v>
      </c>
      <c r="D12" s="20">
        <v>46934423</v>
      </c>
      <c r="E12" s="20" t="s">
        <v>81</v>
      </c>
      <c r="F12" s="21" t="s">
        <v>82</v>
      </c>
      <c r="G12" s="172" t="str">
        <f t="shared" si="0"/>
        <v>A</v>
      </c>
      <c r="H12" s="93">
        <f>Medlem!F12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1814</v>
      </c>
      <c r="B13" s="91">
        <f>Medlem!B13</f>
        <v>10</v>
      </c>
      <c r="C13" s="91" t="str">
        <f>Medlem!C13</f>
        <v>Carsten Sussemiehl</v>
      </c>
      <c r="D13" s="20">
        <v>75139224</v>
      </c>
      <c r="E13" s="20" t="s">
        <v>40</v>
      </c>
      <c r="F13" s="21" t="s">
        <v>83</v>
      </c>
      <c r="G13" s="172" t="str">
        <f t="shared" si="0"/>
        <v>A</v>
      </c>
      <c r="H13" s="93">
        <f>Medlem!F13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1792</v>
      </c>
      <c r="B14" s="91">
        <f>Medlem!B14</f>
        <v>11</v>
      </c>
      <c r="C14" s="91" t="str">
        <f>Medlem!C14</f>
        <v>Søren Persson</v>
      </c>
      <c r="D14" s="20">
        <v>75172230</v>
      </c>
      <c r="E14" s="20" t="s">
        <v>84</v>
      </c>
      <c r="F14" s="21" t="s">
        <v>85</v>
      </c>
      <c r="G14" s="172" t="str">
        <f t="shared" si="0"/>
        <v>A</v>
      </c>
      <c r="H14" s="93">
        <f>Medlem!F14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1847</v>
      </c>
      <c r="B15" s="91">
        <f>Medlem!B15</f>
        <v>12</v>
      </c>
      <c r="C15" s="91" t="str">
        <f>Medlem!C15</f>
        <v>Jimmy Uldbæk</v>
      </c>
      <c r="D15" s="20">
        <v>75151143</v>
      </c>
      <c r="E15" s="20" t="s">
        <v>41</v>
      </c>
      <c r="F15" s="21" t="s">
        <v>86</v>
      </c>
      <c r="G15" s="172" t="str">
        <f t="shared" si="0"/>
        <v>A</v>
      </c>
      <c r="H15" s="93">
        <f>Medlem!F15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2070</v>
      </c>
      <c r="B16" s="91">
        <f>Medlem!B16</f>
        <v>13</v>
      </c>
      <c r="C16" s="91" t="str">
        <f>Medlem!C16</f>
        <v>Torben Wolf</v>
      </c>
      <c r="D16" s="20">
        <v>60878867</v>
      </c>
      <c r="E16" s="20" t="s">
        <v>87</v>
      </c>
      <c r="F16" s="21" t="s">
        <v>88</v>
      </c>
      <c r="G16" s="172" t="str">
        <f t="shared" si="0"/>
        <v>A</v>
      </c>
      <c r="H16" s="93">
        <f>Medlem!F16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1846</v>
      </c>
      <c r="B17" s="91">
        <f>Medlem!B17</f>
        <v>14</v>
      </c>
      <c r="C17" s="91" t="str">
        <f>Medlem!C17</f>
        <v>Ove Nielsen</v>
      </c>
      <c r="D17" s="20">
        <v>75174375</v>
      </c>
      <c r="E17" s="20" t="s">
        <v>89</v>
      </c>
      <c r="F17" s="21" t="s">
        <v>90</v>
      </c>
      <c r="G17" s="172" t="str">
        <f t="shared" si="0"/>
        <v>A</v>
      </c>
      <c r="H17" s="93">
        <f>Medlem!F17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2308</v>
      </c>
      <c r="B18" s="91">
        <f>Medlem!B18</f>
        <v>15</v>
      </c>
      <c r="C18" s="91" t="str">
        <f>Medlem!C18</f>
        <v>Kristian Sørensen</v>
      </c>
      <c r="D18" s="20">
        <v>75160930</v>
      </c>
      <c r="E18" s="20" t="s">
        <v>91</v>
      </c>
      <c r="F18" s="20"/>
      <c r="G18" s="172" t="str">
        <f t="shared" si="0"/>
        <v>A</v>
      </c>
      <c r="H18" s="93">
        <f>Medlem!F18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2549</v>
      </c>
      <c r="B19" s="91">
        <f>Medlem!B19</f>
        <v>16</v>
      </c>
      <c r="C19" s="91" t="str">
        <f>Medlem!C19</f>
        <v>Lars Lasgaard</v>
      </c>
      <c r="D19" s="20">
        <v>75460499</v>
      </c>
      <c r="E19" s="20" t="s">
        <v>42</v>
      </c>
      <c r="F19" s="21" t="s">
        <v>92</v>
      </c>
      <c r="G19" s="172" t="str">
        <f t="shared" si="0"/>
        <v>A</v>
      </c>
      <c r="H19" s="93">
        <f>Medlem!F19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1702</v>
      </c>
      <c r="B20" s="91">
        <f>Medlem!B20</f>
        <v>17</v>
      </c>
      <c r="C20" s="91" t="str">
        <f>Medlem!C20</f>
        <v>Bo Søborg</v>
      </c>
      <c r="D20" s="20">
        <v>75101900</v>
      </c>
      <c r="E20" s="20" t="s">
        <v>93</v>
      </c>
      <c r="F20" s="21" t="s">
        <v>94</v>
      </c>
      <c r="G20" s="172" t="str">
        <f t="shared" si="0"/>
        <v>A</v>
      </c>
      <c r="H20" s="93">
        <f>Medlem!F20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1311</v>
      </c>
      <c r="B21" s="91">
        <f>Medlem!B21</f>
        <v>18</v>
      </c>
      <c r="C21" s="91" t="str">
        <f>Medlem!C21</f>
        <v>Lars Torbensen</v>
      </c>
      <c r="D21" s="20">
        <v>75123165</v>
      </c>
      <c r="E21" s="20" t="s">
        <v>95</v>
      </c>
      <c r="F21" s="21" t="s">
        <v>96</v>
      </c>
      <c r="G21" s="172" t="str">
        <f t="shared" si="0"/>
        <v>A</v>
      </c>
      <c r="H21" s="93">
        <f>Medlem!F21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2474</v>
      </c>
      <c r="B22" s="91">
        <f>Medlem!B22</f>
        <v>19</v>
      </c>
      <c r="C22" s="91" t="str">
        <f>Medlem!C22</f>
        <v>Per Svenningsen</v>
      </c>
      <c r="D22" s="20">
        <v>75179470</v>
      </c>
      <c r="E22" s="20" t="s">
        <v>44</v>
      </c>
      <c r="F22" s="90" t="s">
        <v>45</v>
      </c>
      <c r="G22" s="172" t="str">
        <f t="shared" si="0"/>
        <v>A</v>
      </c>
      <c r="H22" s="93">
        <f>Medlem!F22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1257</v>
      </c>
      <c r="B23" s="91">
        <f>Medlem!B23</f>
        <v>20</v>
      </c>
      <c r="C23" s="91" t="str">
        <f>Medlem!C23</f>
        <v>Søren Olesen</v>
      </c>
      <c r="D23" s="20">
        <v>75102471</v>
      </c>
      <c r="E23" s="20" t="s">
        <v>47</v>
      </c>
      <c r="F23" s="21" t="s">
        <v>48</v>
      </c>
      <c r="G23" s="172" t="str">
        <f t="shared" si="0"/>
        <v>A</v>
      </c>
      <c r="H23" s="93">
        <f>Medlem!F23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2785</v>
      </c>
      <c r="B24" s="91">
        <f>Medlem!B24</f>
        <v>21</v>
      </c>
      <c r="C24" s="91" t="str">
        <f>Medlem!C24</f>
        <v>Martin Thygesen</v>
      </c>
      <c r="D24" s="20">
        <v>75172356</v>
      </c>
      <c r="E24" s="20" t="s">
        <v>49</v>
      </c>
      <c r="F24" s="21" t="s">
        <v>97</v>
      </c>
      <c r="G24" s="172" t="str">
        <f t="shared" si="0"/>
        <v>A</v>
      </c>
      <c r="H24" s="93">
        <f>Medlem!F24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1405</v>
      </c>
      <c r="B25" s="91">
        <f>Medlem!B25</f>
        <v>22</v>
      </c>
      <c r="C25" s="91" t="str">
        <f>Medlem!C25</f>
        <v>Per Kongsbak</v>
      </c>
      <c r="D25" s="20">
        <v>75165575</v>
      </c>
      <c r="E25" s="20" t="s">
        <v>50</v>
      </c>
      <c r="F25" s="21" t="s">
        <v>98</v>
      </c>
      <c r="G25" s="172" t="str">
        <f t="shared" si="0"/>
        <v>A</v>
      </c>
      <c r="H25" s="93">
        <f>Medlem!F25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3140</v>
      </c>
      <c r="B26" s="91">
        <f>Medlem!B26</f>
        <v>23</v>
      </c>
      <c r="C26" s="91" t="str">
        <f>Medlem!C26</f>
        <v>Steen Lindskov</v>
      </c>
      <c r="D26" s="20">
        <v>75431494</v>
      </c>
      <c r="E26" s="20" t="s">
        <v>99</v>
      </c>
      <c r="F26" s="21" t="s">
        <v>100</v>
      </c>
      <c r="G26" s="172" t="str">
        <f t="shared" si="0"/>
        <v>A</v>
      </c>
      <c r="H26" s="93">
        <f>Medlem!F26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3173</v>
      </c>
      <c r="B27" s="91">
        <f>Medlem!B27</f>
        <v>24</v>
      </c>
      <c r="C27" s="91" t="str">
        <f>Medlem!C27</f>
        <v>Thet Oo</v>
      </c>
      <c r="D27" s="20">
        <v>75160704</v>
      </c>
      <c r="E27" s="20" t="s">
        <v>101</v>
      </c>
      <c r="F27" s="21" t="s">
        <v>52</v>
      </c>
      <c r="G27" s="172" t="str">
        <f t="shared" si="0"/>
        <v>A</v>
      </c>
      <c r="H27" s="93">
        <f>Medlem!F27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1456</v>
      </c>
      <c r="B28" s="91">
        <f>Medlem!B28</f>
        <v>25</v>
      </c>
      <c r="C28" s="91" t="str">
        <f>Medlem!C28</f>
        <v>Martin Jensen</v>
      </c>
      <c r="D28" s="20">
        <v>36960511</v>
      </c>
      <c r="E28" s="20" t="s">
        <v>102</v>
      </c>
      <c r="F28" s="21" t="s">
        <v>103</v>
      </c>
      <c r="G28" s="172" t="str">
        <f t="shared" si="0"/>
        <v>A</v>
      </c>
      <c r="H28" s="93">
        <f>Medlem!F28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3303</v>
      </c>
      <c r="B29" s="91">
        <f>Medlem!B29</f>
        <v>26</v>
      </c>
      <c r="C29" s="91" t="str">
        <f>Medlem!C29</f>
        <v>Tim Percival</v>
      </c>
      <c r="D29" s="20">
        <v>75177779</v>
      </c>
      <c r="E29" s="20" t="s">
        <v>54</v>
      </c>
      <c r="F29" s="21" t="s">
        <v>55</v>
      </c>
      <c r="G29" s="172" t="str">
        <f t="shared" si="0"/>
        <v>A</v>
      </c>
      <c r="H29" s="93">
        <f>Medlem!F29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3155</v>
      </c>
      <c r="B30" s="91">
        <f>Medlem!B30</f>
        <v>27</v>
      </c>
      <c r="C30" s="91" t="str">
        <f>Medlem!C30</f>
        <v>Klaus P. B. Rasmussen</v>
      </c>
      <c r="D30" s="27">
        <v>75120615</v>
      </c>
      <c r="E30" s="27" t="s">
        <v>104</v>
      </c>
      <c r="F30" s="28" t="s">
        <v>105</v>
      </c>
      <c r="G30" s="172" t="str">
        <f t="shared" si="0"/>
        <v>A</v>
      </c>
      <c r="H30" s="93">
        <f>Medlem!F30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3063</v>
      </c>
      <c r="B31" s="91">
        <f>Medlem!B31</f>
        <v>28</v>
      </c>
      <c r="C31" s="91" t="str">
        <f>Medlem!C31</f>
        <v>Mark Sewell</v>
      </c>
      <c r="D31" s="27">
        <v>23645700</v>
      </c>
      <c r="E31" s="27" t="s">
        <v>106</v>
      </c>
      <c r="F31" s="28" t="s">
        <v>107</v>
      </c>
      <c r="G31" s="172" t="str">
        <f t="shared" si="0"/>
        <v>A</v>
      </c>
      <c r="H31" s="93">
        <f>Medlem!F31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3397</v>
      </c>
      <c r="B32" s="91">
        <f>Medlem!B32</f>
        <v>29</v>
      </c>
      <c r="C32" s="91" t="str">
        <f>Medlem!C32</f>
        <v>Henrik Persson</v>
      </c>
      <c r="D32" s="27">
        <v>75460635</v>
      </c>
      <c r="E32" s="27" t="s">
        <v>108</v>
      </c>
      <c r="F32" s="28" t="s">
        <v>109</v>
      </c>
      <c r="G32" s="172" t="str">
        <f t="shared" si="0"/>
        <v>A</v>
      </c>
      <c r="H32" s="93">
        <f>Medlem!F32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3073</v>
      </c>
      <c r="B33" s="91">
        <f>Medlem!B33</f>
        <v>30</v>
      </c>
      <c r="C33" s="91" t="str">
        <f>Medlem!C33</f>
        <v xml:space="preserve">Morten Køhlert </v>
      </c>
      <c r="D33" s="27">
        <v>20841868</v>
      </c>
      <c r="E33" s="27" t="s">
        <v>110</v>
      </c>
      <c r="F33" s="28" t="s">
        <v>111</v>
      </c>
      <c r="G33" s="172" t="str">
        <f t="shared" si="0"/>
        <v>A</v>
      </c>
      <c r="H33" s="93">
        <f>Medlem!F33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3348</v>
      </c>
      <c r="B34" s="91">
        <f>Medlem!B34</f>
        <v>31</v>
      </c>
      <c r="C34" s="91" t="str">
        <f>Medlem!C34</f>
        <v>Claus Thygesen</v>
      </c>
      <c r="D34" s="26">
        <v>75174538</v>
      </c>
      <c r="E34" s="26" t="s">
        <v>56</v>
      </c>
      <c r="F34" s="29" t="s">
        <v>112</v>
      </c>
      <c r="G34" s="172" t="str">
        <f t="shared" si="0"/>
        <v>A</v>
      </c>
      <c r="H34" s="93">
        <f>Medlem!F34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3292</v>
      </c>
      <c r="B35" s="91">
        <f>Medlem!B35</f>
        <v>32</v>
      </c>
      <c r="C35" s="91" t="str">
        <f>Medlem!C35</f>
        <v>Mkkel Feld</v>
      </c>
      <c r="D35" s="26">
        <v>75160078</v>
      </c>
      <c r="E35" s="26" t="s">
        <v>113</v>
      </c>
      <c r="F35" s="29" t="s">
        <v>114</v>
      </c>
      <c r="G35" s="172" t="str">
        <f t="shared" si="0"/>
        <v>A</v>
      </c>
      <c r="H35" s="93">
        <f>Medlem!F35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3178</v>
      </c>
      <c r="B36" s="91">
        <f>Medlem!B36</f>
        <v>33</v>
      </c>
      <c r="C36" s="91" t="str">
        <f>Medlem!C36</f>
        <v>Bo Sørensen</v>
      </c>
      <c r="D36" s="20">
        <v>75160027</v>
      </c>
      <c r="E36" s="20" t="s">
        <v>59</v>
      </c>
      <c r="F36" s="21" t="s">
        <v>115</v>
      </c>
      <c r="G36" s="172" t="str">
        <f t="shared" si="0"/>
        <v>A</v>
      </c>
      <c r="H36" s="93">
        <f>Medlem!F36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3498</v>
      </c>
      <c r="B37" s="91">
        <f>Medlem!B37</f>
        <v>34</v>
      </c>
      <c r="C37" s="91" t="str">
        <f>Medlem!C37</f>
        <v>Flemming Ø. Nielsen</v>
      </c>
      <c r="D37" s="26">
        <v>61859836</v>
      </c>
      <c r="E37" s="26" t="s">
        <v>116</v>
      </c>
      <c r="F37" s="29" t="s">
        <v>117</v>
      </c>
      <c r="G37" s="172" t="str">
        <f t="shared" si="0"/>
        <v>A</v>
      </c>
      <c r="H37" s="93">
        <f>Medlem!F37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2620</v>
      </c>
      <c r="B38" s="91">
        <f>Medlem!B38</f>
        <v>35</v>
      </c>
      <c r="C38" s="91" t="str">
        <f>Medlem!C38</f>
        <v>Jan Laursen</v>
      </c>
      <c r="D38" s="26">
        <v>75191285</v>
      </c>
      <c r="E38" s="26" t="s">
        <v>118</v>
      </c>
      <c r="F38" s="29" t="s">
        <v>119</v>
      </c>
      <c r="G38" s="172" t="str">
        <f t="shared" si="0"/>
        <v>A</v>
      </c>
      <c r="H38" s="93">
        <f>Medlem!F38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2829</v>
      </c>
      <c r="B39" s="91">
        <f>Medlem!B39</f>
        <v>36</v>
      </c>
      <c r="C39" s="91" t="str">
        <f>Medlem!C39</f>
        <v>Lars Andersen</v>
      </c>
      <c r="D39" s="26">
        <v>75176208</v>
      </c>
      <c r="E39" s="26" t="s">
        <v>61</v>
      </c>
      <c r="F39" s="29" t="s">
        <v>62</v>
      </c>
      <c r="G39" s="172" t="str">
        <f t="shared" si="0"/>
        <v>A</v>
      </c>
      <c r="H39" s="93">
        <f>Medlem!F39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 t="str">
        <f>Medlem!A40</f>
        <v xml:space="preserve"> </v>
      </c>
      <c r="B40" s="91">
        <f>Medlem!B40</f>
        <v>37</v>
      </c>
      <c r="C40" s="91" t="str">
        <f>Medlem!C40</f>
        <v xml:space="preserve"> </v>
      </c>
      <c r="D40" s="26">
        <v>51327303</v>
      </c>
      <c r="E40" s="26" t="s">
        <v>120</v>
      </c>
      <c r="F40" s="29" t="s">
        <v>121</v>
      </c>
      <c r="G40" s="172" t="str">
        <f t="shared" si="0"/>
        <v>A</v>
      </c>
      <c r="H40" s="93">
        <f>Medlem!F40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 t="str">
        <f>Medlem!A41</f>
        <v xml:space="preserve"> </v>
      </c>
      <c r="B41" s="91">
        <f>Medlem!B41</f>
        <v>38</v>
      </c>
      <c r="C41" s="91" t="str">
        <f>Medlem!C41</f>
        <v xml:space="preserve"> </v>
      </c>
      <c r="D41" s="26">
        <v>76881200</v>
      </c>
      <c r="E41" s="26" t="s">
        <v>122</v>
      </c>
      <c r="F41" s="21" t="s">
        <v>63</v>
      </c>
      <c r="G41" s="172" t="str">
        <f t="shared" si="0"/>
        <v>A</v>
      </c>
      <c r="H41" s="93">
        <f>Medlem!F41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 t="str">
        <f>Medlem!A42</f>
        <v xml:space="preserve"> </v>
      </c>
      <c r="B42" s="91">
        <f>Medlem!B42</f>
        <v>39</v>
      </c>
      <c r="C42" s="91" t="str">
        <f>Medlem!C42</f>
        <v xml:space="preserve"> </v>
      </c>
      <c r="D42" s="26">
        <v>22180377</v>
      </c>
      <c r="E42" s="26" t="s">
        <v>65</v>
      </c>
      <c r="F42" s="21" t="s">
        <v>66</v>
      </c>
      <c r="G42" s="172" t="s">
        <v>123</v>
      </c>
      <c r="H42" s="93">
        <f>Medlem!F42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 t="str">
        <f>Medlem!A43</f>
        <v xml:space="preserve"> </v>
      </c>
      <c r="B43" s="91">
        <f>Medlem!B43</f>
        <v>40</v>
      </c>
      <c r="C43" s="91" t="str">
        <f>Medlem!C43</f>
        <v xml:space="preserve"> </v>
      </c>
      <c r="D43" s="26"/>
      <c r="E43" s="26"/>
      <c r="F43" s="21"/>
      <c r="G43" s="172"/>
      <c r="H43" s="93">
        <f>Medlem!F43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 t="str">
        <f>Medlem!A44</f>
        <v xml:space="preserve"> </v>
      </c>
      <c r="B44" s="91">
        <f>Medlem!B44</f>
        <v>41</v>
      </c>
      <c r="C44" s="91" t="str">
        <f>Medlem!C44</f>
        <v xml:space="preserve"> </v>
      </c>
      <c r="D44" s="26">
        <v>75101299</v>
      </c>
      <c r="E44" s="26" t="s">
        <v>124</v>
      </c>
      <c r="F44" s="21" t="s">
        <v>125</v>
      </c>
      <c r="G44" s="172" t="s">
        <v>123</v>
      </c>
      <c r="H44" s="93">
        <f>Medlem!F44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 t="str">
        <f>Medlem!A45</f>
        <v xml:space="preserve"> </v>
      </c>
      <c r="B45" s="91">
        <f>Medlem!B45</f>
        <v>42</v>
      </c>
      <c r="C45" s="91" t="str">
        <f>Medlem!C45</f>
        <v xml:space="preserve"> </v>
      </c>
      <c r="D45" s="26"/>
      <c r="E45" s="26"/>
      <c r="F45" s="21"/>
      <c r="G45" s="172"/>
      <c r="H45" s="93">
        <f>Medlem!F45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 t="str">
        <f>Medlem!A46</f>
        <v xml:space="preserve"> </v>
      </c>
      <c r="B46" s="91">
        <f>Medlem!B46</f>
        <v>43</v>
      </c>
      <c r="C46" s="91" t="str">
        <f>Medlem!C46</f>
        <v xml:space="preserve"> </v>
      </c>
      <c r="D46" s="26">
        <v>51748003</v>
      </c>
      <c r="E46" s="26" t="s">
        <v>126</v>
      </c>
      <c r="F46" s="21" t="s">
        <v>127</v>
      </c>
      <c r="G46" s="172" t="s">
        <v>123</v>
      </c>
      <c r="H46" s="93">
        <f>Medlem!F46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15.75" customHeight="1" x14ac:dyDescent="0.2">
      <c r="A47" s="91" t="str">
        <f>Medlem!A47</f>
        <v xml:space="preserve"> </v>
      </c>
      <c r="B47" s="91">
        <f>Medlem!B47</f>
        <v>44</v>
      </c>
      <c r="C47" s="91" t="str">
        <f>Medlem!C47</f>
        <v xml:space="preserve"> </v>
      </c>
      <c r="D47" s="23"/>
      <c r="E47" s="23"/>
      <c r="F47" s="31"/>
      <c r="G47" s="172"/>
      <c r="H47" s="93">
        <f>Medlem!F47</f>
        <v>11.5</v>
      </c>
      <c r="I47" s="22"/>
      <c r="J47" s="22"/>
      <c r="K47" s="15"/>
      <c r="L47" s="23"/>
      <c r="M47" s="23"/>
      <c r="N47" s="23"/>
      <c r="O47" s="23" t="s">
        <v>71</v>
      </c>
      <c r="P47" s="23"/>
      <c r="Q47" s="264"/>
      <c r="R47" s="264"/>
      <c r="S47" s="23"/>
      <c r="T47" s="23"/>
    </row>
    <row r="48" spans="1:20" ht="15.75" customHeight="1" x14ac:dyDescent="0.2">
      <c r="A48" s="91" t="str">
        <f>Medlem!A48</f>
        <v xml:space="preserve"> </v>
      </c>
      <c r="B48" s="91">
        <f>Medlem!B48</f>
        <v>45</v>
      </c>
      <c r="C48" s="91" t="str">
        <f>Medlem!C48</f>
        <v xml:space="preserve"> </v>
      </c>
      <c r="H48" s="93">
        <f>Medlem!F48</f>
        <v>0</v>
      </c>
      <c r="J48" s="5" t="s">
        <v>72</v>
      </c>
      <c r="K48" s="15"/>
      <c r="S48" s="23"/>
    </row>
    <row r="49" spans="1:19" ht="15.75" customHeight="1" x14ac:dyDescent="0.2">
      <c r="A49" s="91" t="str">
        <f>Medlem!A49</f>
        <v xml:space="preserve"> </v>
      </c>
      <c r="B49" s="91">
        <f>Medlem!B49</f>
        <v>46</v>
      </c>
      <c r="C49" s="91" t="str">
        <f>Medlem!C49</f>
        <v xml:space="preserve"> </v>
      </c>
      <c r="H49" s="93">
        <f>Medlem!F49</f>
        <v>0</v>
      </c>
      <c r="K49" s="15"/>
      <c r="S49" s="23"/>
    </row>
    <row r="50" spans="1:19" ht="15.75" customHeight="1" x14ac:dyDescent="0.2">
      <c r="A50" s="91" t="str">
        <f>Medlem!A50</f>
        <v xml:space="preserve"> </v>
      </c>
      <c r="B50" s="91">
        <f>Medlem!B50</f>
        <v>47</v>
      </c>
      <c r="C50" s="91" t="str">
        <f>Medlem!C50</f>
        <v xml:space="preserve"> </v>
      </c>
      <c r="H50" s="93">
        <f>Medlem!F50</f>
        <v>0</v>
      </c>
      <c r="K50" s="15"/>
      <c r="S50" s="23"/>
    </row>
  </sheetData>
  <mergeCells count="1">
    <mergeCell ref="Q47:R47"/>
  </mergeCells>
  <hyperlinks>
    <hyperlink ref="F4" r:id="rId1" xr:uid="{00000000-0004-0000-0B00-000000000000}"/>
    <hyperlink ref="F5" r:id="rId2" xr:uid="{00000000-0004-0000-0B00-000001000000}"/>
    <hyperlink ref="F6" r:id="rId3" xr:uid="{00000000-0004-0000-0B00-000002000000}"/>
    <hyperlink ref="F7" r:id="rId4" xr:uid="{00000000-0004-0000-0B00-000003000000}"/>
    <hyperlink ref="F8" r:id="rId5" xr:uid="{00000000-0004-0000-0B00-000004000000}"/>
    <hyperlink ref="F9" r:id="rId6" xr:uid="{00000000-0004-0000-0B00-000005000000}"/>
    <hyperlink ref="F10" r:id="rId7" xr:uid="{00000000-0004-0000-0B00-000006000000}"/>
    <hyperlink ref="F11" r:id="rId8" xr:uid="{00000000-0004-0000-0B00-000007000000}"/>
    <hyperlink ref="F12" r:id="rId9" xr:uid="{00000000-0004-0000-0B00-000008000000}"/>
    <hyperlink ref="F13" r:id="rId10" xr:uid="{00000000-0004-0000-0B00-000009000000}"/>
    <hyperlink ref="F14" r:id="rId11" xr:uid="{00000000-0004-0000-0B00-00000A000000}"/>
    <hyperlink ref="F15" r:id="rId12" xr:uid="{00000000-0004-0000-0B00-00000B000000}"/>
    <hyperlink ref="F16" r:id="rId13" xr:uid="{00000000-0004-0000-0B00-00000C000000}"/>
    <hyperlink ref="F17" r:id="rId14" xr:uid="{00000000-0004-0000-0B00-00000D000000}"/>
    <hyperlink ref="F19" r:id="rId15" xr:uid="{00000000-0004-0000-0B00-00000E000000}"/>
    <hyperlink ref="F20" r:id="rId16" xr:uid="{00000000-0004-0000-0B00-00000F000000}"/>
    <hyperlink ref="F21" r:id="rId17" xr:uid="{00000000-0004-0000-0B00-000010000000}"/>
    <hyperlink ref="F23" r:id="rId18" xr:uid="{00000000-0004-0000-0B00-000011000000}"/>
    <hyperlink ref="F24" r:id="rId19" xr:uid="{00000000-0004-0000-0B00-000012000000}"/>
    <hyperlink ref="F25" r:id="rId20" xr:uid="{00000000-0004-0000-0B00-000013000000}"/>
    <hyperlink ref="F28" r:id="rId21" xr:uid="{00000000-0004-0000-0B00-000014000000}"/>
    <hyperlink ref="F30" r:id="rId22" xr:uid="{00000000-0004-0000-0B00-000015000000}"/>
    <hyperlink ref="F31" r:id="rId23" xr:uid="{00000000-0004-0000-0B00-000016000000}"/>
    <hyperlink ref="F32" r:id="rId24" xr:uid="{00000000-0004-0000-0B00-000017000000}"/>
    <hyperlink ref="F33" r:id="rId25" xr:uid="{00000000-0004-0000-0B00-000018000000}"/>
    <hyperlink ref="F34" r:id="rId26" xr:uid="{00000000-0004-0000-0B00-000019000000}"/>
    <hyperlink ref="F35" r:id="rId27" xr:uid="{00000000-0004-0000-0B00-00001A000000}"/>
    <hyperlink ref="F36" r:id="rId28" xr:uid="{00000000-0004-0000-0B00-00001B000000}"/>
    <hyperlink ref="F37" r:id="rId29" xr:uid="{00000000-0004-0000-0B00-00001C000000}"/>
    <hyperlink ref="F38" r:id="rId30" xr:uid="{00000000-0004-0000-0B00-00001D000000}"/>
    <hyperlink ref="F39" r:id="rId31" xr:uid="{00000000-0004-0000-0B00-00001E000000}"/>
    <hyperlink ref="F40" r:id="rId32" xr:uid="{00000000-0004-0000-0B00-00001F000000}"/>
    <hyperlink ref="F41" r:id="rId33" xr:uid="{00000000-0004-0000-0B00-000020000000}"/>
    <hyperlink ref="F42" r:id="rId34" xr:uid="{00000000-0004-0000-0B00-000021000000}"/>
    <hyperlink ref="F44" r:id="rId35" xr:uid="{00000000-0004-0000-0B00-000022000000}"/>
    <hyperlink ref="F46" r:id="rId36" xr:uid="{00000000-0004-0000-0B00-000023000000}"/>
    <hyperlink ref="F22" r:id="rId37" xr:uid="{00000000-0004-0000-0B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 
&amp;14&amp;UMatchen den     /  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7"/>
  <dimension ref="A1:AC53"/>
  <sheetViews>
    <sheetView topLeftCell="A11" zoomScaleNormal="100" workbookViewId="0">
      <selection activeCell="L43" sqref="L43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7.42578125" style="5" hidden="1" customWidth="1"/>
    <col min="11" max="11" width="9.28515625" style="4" customWidth="1"/>
    <col min="12" max="12" width="8.42578125" style="1" bestFit="1" customWidth="1"/>
    <col min="13" max="14" width="7.7109375" style="1" customWidth="1"/>
    <col min="15" max="15" width="7" style="1" customWidth="1"/>
    <col min="16" max="16" width="9.5703125" style="1" bestFit="1" customWidth="1"/>
    <col min="17" max="18" width="7" style="1" customWidth="1"/>
    <col min="19" max="19" width="8.5703125" style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25.5" customHeight="1" thickBot="1" x14ac:dyDescent="0.3">
      <c r="A1" s="6"/>
      <c r="H1" s="1"/>
      <c r="T1" s="7"/>
      <c r="AA1" s="6"/>
    </row>
    <row r="2" spans="1:29" s="12" customFormat="1" ht="15.75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158</v>
      </c>
      <c r="M2" s="98" t="s">
        <v>11</v>
      </c>
      <c r="N2" s="98" t="s">
        <v>11</v>
      </c>
      <c r="O2" s="98" t="s">
        <v>12</v>
      </c>
      <c r="P2" s="98" t="s">
        <v>12</v>
      </c>
      <c r="Q2" s="98" t="s">
        <v>13</v>
      </c>
      <c r="R2" s="98" t="s">
        <v>14</v>
      </c>
      <c r="S2" s="116" t="s">
        <v>15</v>
      </c>
      <c r="T2" s="114" t="s">
        <v>16</v>
      </c>
      <c r="U2" s="11" t="s">
        <v>17</v>
      </c>
      <c r="X2" s="13"/>
      <c r="AA2" s="13"/>
      <c r="AC2" s="14"/>
    </row>
    <row r="3" spans="1:29" s="12" customFormat="1" ht="15.75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/>
      <c r="M3" s="105" t="s">
        <v>22</v>
      </c>
      <c r="N3" s="105" t="s">
        <v>23</v>
      </c>
      <c r="O3" s="105" t="s">
        <v>24</v>
      </c>
      <c r="P3" s="105" t="s">
        <v>167</v>
      </c>
      <c r="Q3" s="105" t="s">
        <v>26</v>
      </c>
      <c r="R3" s="105" t="s">
        <v>27</v>
      </c>
      <c r="S3" s="117" t="s">
        <v>23</v>
      </c>
      <c r="T3" s="115" t="s">
        <v>28</v>
      </c>
      <c r="U3" s="18" t="s">
        <v>21</v>
      </c>
      <c r="X3" s="13"/>
      <c r="AA3" s="13"/>
      <c r="AC3" s="19"/>
    </row>
    <row r="4" spans="1:29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73</v>
      </c>
      <c r="G4" s="173" t="str">
        <f t="shared" ref="G4:G41" si="0">IF(H4&gt;$C$3,"B","A")</f>
        <v>A</v>
      </c>
      <c r="H4" s="93">
        <v>13.8</v>
      </c>
      <c r="I4" s="94">
        <f t="shared" ref="I4:I42" si="1">IF(H4&lt;4.4,1,IF(H4&lt;11.4,2,IF(H4&lt;18.4,3,IF(H4&lt;26.4,4,IF(H4&lt;36,5,6)))))</f>
        <v>3</v>
      </c>
      <c r="J4" s="94"/>
      <c r="K4" s="93"/>
      <c r="L4" s="95"/>
      <c r="M4" s="95"/>
      <c r="N4" s="95"/>
      <c r="O4" s="95"/>
      <c r="P4" s="95"/>
      <c r="Q4" s="95"/>
      <c r="R4" s="95"/>
      <c r="S4" s="96"/>
      <c r="T4" s="23"/>
      <c r="U4" s="23"/>
    </row>
    <row r="5" spans="1:29" ht="15.75" customHeight="1" x14ac:dyDescent="0.2">
      <c r="A5" s="91">
        <f>Medlem!A5</f>
        <v>345</v>
      </c>
      <c r="B5" s="91">
        <f>Medlem!B5</f>
        <v>2</v>
      </c>
      <c r="C5" s="91" t="str">
        <f>Medlem!C5</f>
        <v>Mikael Kodbøl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Medlem!F5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 t="s">
        <v>19</v>
      </c>
      <c r="S5" s="24"/>
      <c r="T5" s="23"/>
      <c r="U5" s="23"/>
    </row>
    <row r="6" spans="1:29" ht="15.75" customHeight="1" x14ac:dyDescent="0.2">
      <c r="A6" s="91">
        <f>Medlem!A6</f>
        <v>628</v>
      </c>
      <c r="B6" s="91">
        <f>Medlem!B6</f>
        <v>3</v>
      </c>
      <c r="C6" s="91" t="str">
        <f>Medlem!C6</f>
        <v>Kaj Kristensen</v>
      </c>
      <c r="D6" s="20">
        <v>30257808</v>
      </c>
      <c r="E6" s="20" t="s">
        <v>74</v>
      </c>
      <c r="F6" s="21" t="s">
        <v>75</v>
      </c>
      <c r="G6" s="172" t="str">
        <f t="shared" si="0"/>
        <v>A</v>
      </c>
      <c r="H6" s="93">
        <f>Medlem!F6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5.75" customHeight="1" x14ac:dyDescent="0.2">
      <c r="A7" s="91">
        <f>Medlem!A7</f>
        <v>1255</v>
      </c>
      <c r="B7" s="91">
        <f>Medlem!B7</f>
        <v>4</v>
      </c>
      <c r="C7" s="91" t="str">
        <f>Medlem!C7</f>
        <v>Jørgen Bargisen</v>
      </c>
      <c r="D7" s="20">
        <v>75153507</v>
      </c>
      <c r="E7" s="20" t="s">
        <v>33</v>
      </c>
      <c r="F7" s="21" t="s">
        <v>76</v>
      </c>
      <c r="G7" s="172" t="str">
        <f t="shared" si="0"/>
        <v>A</v>
      </c>
      <c r="H7" s="93">
        <f>Medlem!F7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5.75" customHeight="1" x14ac:dyDescent="0.2">
      <c r="A8" s="91">
        <f>Medlem!A8</f>
        <v>1244</v>
      </c>
      <c r="B8" s="91">
        <f>Medlem!B8</f>
        <v>5</v>
      </c>
      <c r="C8" s="91" t="str">
        <f>Medlem!C8</f>
        <v>Claus Nielsen</v>
      </c>
      <c r="D8" s="20">
        <v>75174829</v>
      </c>
      <c r="E8" s="20" t="s">
        <v>34</v>
      </c>
      <c r="F8" s="21" t="s">
        <v>77</v>
      </c>
      <c r="G8" s="172" t="str">
        <f t="shared" si="0"/>
        <v>A</v>
      </c>
      <c r="H8" s="93">
        <f>Medlem!F8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5.75" customHeight="1" x14ac:dyDescent="0.2">
      <c r="A9" s="91">
        <f>Medlem!A9</f>
        <v>1401</v>
      </c>
      <c r="B9" s="91">
        <f>Medlem!B9</f>
        <v>6</v>
      </c>
      <c r="C9" s="91" t="str">
        <f>Medlem!C9</f>
        <v>Heine Madsen</v>
      </c>
      <c r="D9" s="20">
        <v>75224481</v>
      </c>
      <c r="E9" s="20" t="s">
        <v>36</v>
      </c>
      <c r="F9" s="21" t="s">
        <v>37</v>
      </c>
      <c r="G9" s="172" t="str">
        <f t="shared" si="0"/>
        <v>A</v>
      </c>
      <c r="H9" s="93">
        <f>Medlem!F9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5.75" customHeight="1" x14ac:dyDescent="0.2">
      <c r="A10" s="91">
        <f>Medlem!A10</f>
        <v>1494</v>
      </c>
      <c r="B10" s="91">
        <f>Medlem!B10</f>
        <v>7</v>
      </c>
      <c r="C10" s="91" t="str">
        <f>Medlem!C10</f>
        <v>Mike Jensen</v>
      </c>
      <c r="D10" s="20">
        <v>75172916</v>
      </c>
      <c r="E10" s="20" t="s">
        <v>78</v>
      </c>
      <c r="F10" s="21" t="s">
        <v>79</v>
      </c>
      <c r="G10" s="172" t="str">
        <f t="shared" si="0"/>
        <v>A</v>
      </c>
      <c r="H10" s="93">
        <v>20.399999999999999</v>
      </c>
      <c r="I10" s="22">
        <f t="shared" si="1"/>
        <v>4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5.75" customHeight="1" x14ac:dyDescent="0.2">
      <c r="A11" s="91">
        <f>Medlem!A11</f>
        <v>1595</v>
      </c>
      <c r="B11" s="91">
        <f>Medlem!B11</f>
        <v>8</v>
      </c>
      <c r="C11" s="91" t="str">
        <f>Medlem!C11</f>
        <v>Frank Lysebjerg</v>
      </c>
      <c r="D11" s="20">
        <v>75167743</v>
      </c>
      <c r="E11" s="20" t="s">
        <v>80</v>
      </c>
      <c r="F11" s="21" t="s">
        <v>39</v>
      </c>
      <c r="G11" s="172" t="str">
        <f t="shared" si="0"/>
        <v>A</v>
      </c>
      <c r="H11" s="93">
        <f>Medlem!F11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5.75" customHeight="1" x14ac:dyDescent="0.2">
      <c r="A12" s="91">
        <f>Medlem!A12</f>
        <v>253</v>
      </c>
      <c r="B12" s="91">
        <f>Medlem!B12</f>
        <v>9</v>
      </c>
      <c r="C12" s="91" t="str">
        <f>Medlem!C12</f>
        <v>Jimmy Madsen</v>
      </c>
      <c r="D12" s="20">
        <v>46934423</v>
      </c>
      <c r="E12" s="20" t="s">
        <v>81</v>
      </c>
      <c r="F12" s="21" t="s">
        <v>82</v>
      </c>
      <c r="G12" s="172" t="str">
        <f t="shared" si="0"/>
        <v>A</v>
      </c>
      <c r="H12" s="93">
        <v>13.3</v>
      </c>
      <c r="I12" s="22">
        <f t="shared" si="1"/>
        <v>3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5.75" customHeight="1" x14ac:dyDescent="0.2">
      <c r="A13" s="91">
        <f>Medlem!A13</f>
        <v>1814</v>
      </c>
      <c r="B13" s="91">
        <f>Medlem!B13</f>
        <v>10</v>
      </c>
      <c r="C13" s="91" t="str">
        <f>Medlem!C13</f>
        <v>Carsten Sussemiehl</v>
      </c>
      <c r="D13" s="20">
        <v>75139224</v>
      </c>
      <c r="E13" s="20" t="s">
        <v>40</v>
      </c>
      <c r="F13" s="21" t="s">
        <v>83</v>
      </c>
      <c r="G13" s="172" t="str">
        <f t="shared" si="0"/>
        <v>A</v>
      </c>
      <c r="H13" s="93">
        <f>Medlem!F13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5.75" customHeight="1" x14ac:dyDescent="0.2">
      <c r="A14" s="91">
        <f>Medlem!A14</f>
        <v>1792</v>
      </c>
      <c r="B14" s="91">
        <f>Medlem!B14</f>
        <v>11</v>
      </c>
      <c r="C14" s="91" t="str">
        <f>Medlem!C14</f>
        <v>Søren Persson</v>
      </c>
      <c r="D14" s="20">
        <v>75172230</v>
      </c>
      <c r="E14" s="20" t="s">
        <v>84</v>
      </c>
      <c r="F14" s="21" t="s">
        <v>85</v>
      </c>
      <c r="G14" s="172" t="str">
        <f t="shared" si="0"/>
        <v>A</v>
      </c>
      <c r="H14" s="93">
        <v>9.6999999999999993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5.75" customHeight="1" x14ac:dyDescent="0.2">
      <c r="A15" s="91">
        <f>Medlem!A15</f>
        <v>1847</v>
      </c>
      <c r="B15" s="91">
        <f>Medlem!B15</f>
        <v>12</v>
      </c>
      <c r="C15" s="91" t="str">
        <f>Medlem!C15</f>
        <v>Jimmy Uldbæk</v>
      </c>
      <c r="D15" s="20">
        <v>75151143</v>
      </c>
      <c r="E15" s="20" t="s">
        <v>41</v>
      </c>
      <c r="F15" s="21" t="s">
        <v>86</v>
      </c>
      <c r="G15" s="172" t="str">
        <f t="shared" si="0"/>
        <v>A</v>
      </c>
      <c r="H15" s="93">
        <f>Medlem!F15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5.75" customHeight="1" x14ac:dyDescent="0.2">
      <c r="A16" s="91">
        <f>Medlem!A16</f>
        <v>2070</v>
      </c>
      <c r="B16" s="91">
        <f>Medlem!B16</f>
        <v>13</v>
      </c>
      <c r="C16" s="91" t="str">
        <f>Medlem!C16</f>
        <v>Torben Wolf</v>
      </c>
      <c r="D16" s="20">
        <v>60878867</v>
      </c>
      <c r="E16" s="20" t="s">
        <v>87</v>
      </c>
      <c r="F16" s="21" t="s">
        <v>88</v>
      </c>
      <c r="G16" s="172" t="str">
        <f t="shared" si="0"/>
        <v>A</v>
      </c>
      <c r="H16" s="93">
        <f>Medlem!F16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5.75" customHeight="1" x14ac:dyDescent="0.2">
      <c r="A17" s="91">
        <f>Medlem!A17</f>
        <v>1846</v>
      </c>
      <c r="B17" s="91">
        <f>Medlem!B17</f>
        <v>14</v>
      </c>
      <c r="C17" s="91" t="str">
        <f>Medlem!C17</f>
        <v>Ove Nielsen</v>
      </c>
      <c r="D17" s="20">
        <v>75174375</v>
      </c>
      <c r="E17" s="20" t="s">
        <v>89</v>
      </c>
      <c r="F17" s="21" t="s">
        <v>90</v>
      </c>
      <c r="G17" s="172" t="str">
        <f t="shared" si="0"/>
        <v>A</v>
      </c>
      <c r="H17" s="93">
        <v>13.3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5.75" customHeight="1" x14ac:dyDescent="0.2">
      <c r="A18" s="91">
        <f>Medlem!A18</f>
        <v>2308</v>
      </c>
      <c r="B18" s="91">
        <f>Medlem!B18</f>
        <v>15</v>
      </c>
      <c r="C18" s="91" t="str">
        <f>Medlem!C18</f>
        <v>Kristian Sørensen</v>
      </c>
      <c r="D18" s="20">
        <v>75160930</v>
      </c>
      <c r="E18" s="20" t="s">
        <v>91</v>
      </c>
      <c r="F18" s="20"/>
      <c r="G18" s="172" t="str">
        <f t="shared" si="0"/>
        <v>A</v>
      </c>
      <c r="H18" s="93">
        <f>Medlem!F18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5.75" customHeight="1" x14ac:dyDescent="0.2">
      <c r="A19" s="91">
        <f>Medlem!A19</f>
        <v>2549</v>
      </c>
      <c r="B19" s="91">
        <f>Medlem!B19</f>
        <v>16</v>
      </c>
      <c r="C19" s="91" t="str">
        <f>Medlem!C19</f>
        <v>Lars Lasgaard</v>
      </c>
      <c r="D19" s="20">
        <v>75460499</v>
      </c>
      <c r="E19" s="20" t="s">
        <v>42</v>
      </c>
      <c r="F19" s="21" t="s">
        <v>92</v>
      </c>
      <c r="G19" s="172" t="str">
        <f t="shared" si="0"/>
        <v>A</v>
      </c>
      <c r="H19" s="93">
        <f>Medlem!F19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5.75" customHeight="1" x14ac:dyDescent="0.2">
      <c r="A20" s="91">
        <f>Medlem!A20</f>
        <v>1702</v>
      </c>
      <c r="B20" s="91">
        <f>Medlem!B20</f>
        <v>17</v>
      </c>
      <c r="C20" s="91" t="str">
        <f>Medlem!C20</f>
        <v>Bo Søborg</v>
      </c>
      <c r="D20" s="20">
        <v>75101900</v>
      </c>
      <c r="E20" s="20" t="s">
        <v>93</v>
      </c>
      <c r="F20" s="21" t="s">
        <v>94</v>
      </c>
      <c r="G20" s="172" t="str">
        <f t="shared" si="0"/>
        <v>A</v>
      </c>
      <c r="H20" s="93">
        <f>Medlem!F20</f>
        <v>11.6</v>
      </c>
      <c r="I20" s="22">
        <f t="shared" si="1"/>
        <v>3</v>
      </c>
      <c r="J20" s="22"/>
      <c r="K20" s="15"/>
      <c r="L20" s="23"/>
      <c r="M20" s="23"/>
      <c r="N20" s="23"/>
      <c r="O20" s="23" t="s">
        <v>19</v>
      </c>
      <c r="P20" s="23"/>
      <c r="Q20" s="23"/>
      <c r="R20" s="23"/>
      <c r="S20" s="24"/>
      <c r="T20" s="23"/>
      <c r="U20" s="23"/>
    </row>
    <row r="21" spans="1:21" ht="15.75" customHeight="1" x14ac:dyDescent="0.2">
      <c r="A21" s="91">
        <f>Medlem!A21</f>
        <v>1311</v>
      </c>
      <c r="B21" s="91">
        <f>Medlem!B21</f>
        <v>18</v>
      </c>
      <c r="C21" s="91" t="str">
        <f>Medlem!C21</f>
        <v>Lars Torbensen</v>
      </c>
      <c r="D21" s="20">
        <v>75123165</v>
      </c>
      <c r="E21" s="20" t="s">
        <v>95</v>
      </c>
      <c r="F21" s="21" t="s">
        <v>96</v>
      </c>
      <c r="G21" s="172" t="str">
        <f t="shared" si="0"/>
        <v>A</v>
      </c>
      <c r="H21" s="93">
        <f>Medlem!F21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5.75" customHeight="1" x14ac:dyDescent="0.2">
      <c r="A22" s="91">
        <f>Medlem!A22</f>
        <v>2474</v>
      </c>
      <c r="B22" s="91">
        <f>Medlem!B22</f>
        <v>19</v>
      </c>
      <c r="C22" s="91" t="str">
        <f>Medlem!C22</f>
        <v>Per Svenningsen</v>
      </c>
      <c r="D22" s="20">
        <v>75179470</v>
      </c>
      <c r="E22" s="20" t="s">
        <v>44</v>
      </c>
      <c r="F22" s="90" t="s">
        <v>45</v>
      </c>
      <c r="G22" s="172" t="str">
        <f t="shared" si="0"/>
        <v>A</v>
      </c>
      <c r="H22" s="93">
        <v>12.7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5.75" customHeight="1" x14ac:dyDescent="0.2">
      <c r="A23" s="91">
        <f>Medlem!A23</f>
        <v>1257</v>
      </c>
      <c r="B23" s="91">
        <f>Medlem!B23</f>
        <v>20</v>
      </c>
      <c r="C23" s="91" t="str">
        <f>Medlem!C23</f>
        <v>Søren Olesen</v>
      </c>
      <c r="D23" s="20">
        <v>75102471</v>
      </c>
      <c r="E23" s="20" t="s">
        <v>47</v>
      </c>
      <c r="F23" s="21" t="s">
        <v>48</v>
      </c>
      <c r="G23" s="172" t="str">
        <f t="shared" si="0"/>
        <v>A</v>
      </c>
      <c r="H23" s="93">
        <f>Medlem!F23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5.75" customHeight="1" x14ac:dyDescent="0.2">
      <c r="A24" s="91">
        <f>Medlem!A24</f>
        <v>2785</v>
      </c>
      <c r="B24" s="91">
        <f>Medlem!B24</f>
        <v>21</v>
      </c>
      <c r="C24" s="91" t="str">
        <f>Medlem!C24</f>
        <v>Martin Thygesen</v>
      </c>
      <c r="D24" s="20">
        <v>75172356</v>
      </c>
      <c r="E24" s="20" t="s">
        <v>49</v>
      </c>
      <c r="F24" s="21" t="s">
        <v>97</v>
      </c>
      <c r="G24" s="172" t="str">
        <f t="shared" si="0"/>
        <v>A</v>
      </c>
      <c r="H24" s="93">
        <f>Medlem!F24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5.75" customHeight="1" x14ac:dyDescent="0.2">
      <c r="A25" s="91">
        <f>Medlem!A25</f>
        <v>1405</v>
      </c>
      <c r="B25" s="91">
        <f>Medlem!B25</f>
        <v>22</v>
      </c>
      <c r="C25" s="91" t="str">
        <f>Medlem!C25</f>
        <v>Per Kongsbak</v>
      </c>
      <c r="D25" s="20">
        <v>75165575</v>
      </c>
      <c r="E25" s="20" t="s">
        <v>50</v>
      </c>
      <c r="F25" s="21" t="s">
        <v>98</v>
      </c>
      <c r="G25" s="172" t="str">
        <f t="shared" si="0"/>
        <v>A</v>
      </c>
      <c r="H25" s="93">
        <v>11.1</v>
      </c>
      <c r="I25" s="22">
        <f t="shared" si="1"/>
        <v>2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5.75" customHeight="1" x14ac:dyDescent="0.2">
      <c r="A26" s="91">
        <f>Medlem!A26</f>
        <v>3140</v>
      </c>
      <c r="B26" s="91">
        <f>Medlem!B26</f>
        <v>23</v>
      </c>
      <c r="C26" s="91" t="str">
        <f>Medlem!C26</f>
        <v>Steen Lindskov</v>
      </c>
      <c r="D26" s="20">
        <v>75431494</v>
      </c>
      <c r="E26" s="20" t="s">
        <v>99</v>
      </c>
      <c r="F26" s="21" t="s">
        <v>100</v>
      </c>
      <c r="G26" s="172" t="str">
        <f t="shared" si="0"/>
        <v>A</v>
      </c>
      <c r="H26" s="93">
        <f>Medlem!F26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5.75" customHeight="1" x14ac:dyDescent="0.2">
      <c r="A27" s="91">
        <f>Medlem!A27</f>
        <v>3173</v>
      </c>
      <c r="B27" s="91">
        <f>Medlem!B27</f>
        <v>24</v>
      </c>
      <c r="C27" s="91" t="str">
        <f>Medlem!C27</f>
        <v>Thet Oo</v>
      </c>
      <c r="D27" s="20">
        <v>75160704</v>
      </c>
      <c r="E27" s="20" t="s">
        <v>101</v>
      </c>
      <c r="F27" s="21" t="s">
        <v>52</v>
      </c>
      <c r="G27" s="172" t="str">
        <f t="shared" si="0"/>
        <v>A</v>
      </c>
      <c r="H27" s="93">
        <f>Medlem!F27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5.75" customHeight="1" x14ac:dyDescent="0.2">
      <c r="A28" s="91">
        <f>Medlem!A28</f>
        <v>1456</v>
      </c>
      <c r="B28" s="91">
        <f>Medlem!B28</f>
        <v>25</v>
      </c>
      <c r="C28" s="91" t="str">
        <f>Medlem!C28</f>
        <v>Martin Jensen</v>
      </c>
      <c r="D28" s="20">
        <v>36960511</v>
      </c>
      <c r="E28" s="20" t="s">
        <v>102</v>
      </c>
      <c r="F28" s="21" t="s">
        <v>103</v>
      </c>
      <c r="G28" s="172" t="str">
        <f t="shared" si="0"/>
        <v>A</v>
      </c>
      <c r="H28" s="93">
        <f>Medlem!F28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5.75" customHeight="1" x14ac:dyDescent="0.2">
      <c r="A29" s="91">
        <f>Medlem!A29</f>
        <v>3303</v>
      </c>
      <c r="B29" s="91">
        <f>Medlem!B29</f>
        <v>26</v>
      </c>
      <c r="C29" s="91" t="str">
        <f>Medlem!C29</f>
        <v>Tim Percival</v>
      </c>
      <c r="D29" s="20">
        <v>75177779</v>
      </c>
      <c r="E29" s="20" t="s">
        <v>54</v>
      </c>
      <c r="F29" s="21" t="s">
        <v>55</v>
      </c>
      <c r="G29" s="172" t="str">
        <f t="shared" si="0"/>
        <v>A</v>
      </c>
      <c r="H29" s="93">
        <f>Medlem!F29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5.75" customHeight="1" x14ac:dyDescent="0.2">
      <c r="A30" s="91">
        <f>Medlem!A30</f>
        <v>3155</v>
      </c>
      <c r="B30" s="91">
        <f>Medlem!B30</f>
        <v>27</v>
      </c>
      <c r="C30" s="91" t="str">
        <f>Medlem!C30</f>
        <v>Klaus P. B. Rasmussen</v>
      </c>
      <c r="D30" s="27">
        <v>75120615</v>
      </c>
      <c r="E30" s="27" t="s">
        <v>104</v>
      </c>
      <c r="F30" s="28" t="s">
        <v>105</v>
      </c>
      <c r="G30" s="172" t="str">
        <f t="shared" si="0"/>
        <v>A</v>
      </c>
      <c r="H30" s="93">
        <f>Medlem!F30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5.75" customHeight="1" x14ac:dyDescent="0.2">
      <c r="A31" s="91">
        <f>Medlem!A31</f>
        <v>3063</v>
      </c>
      <c r="B31" s="91">
        <f>Medlem!B31</f>
        <v>28</v>
      </c>
      <c r="C31" s="91" t="str">
        <f>Medlem!C31</f>
        <v>Mark Sewell</v>
      </c>
      <c r="D31" s="27">
        <v>23645700</v>
      </c>
      <c r="E31" s="27" t="s">
        <v>106</v>
      </c>
      <c r="F31" s="28" t="s">
        <v>107</v>
      </c>
      <c r="G31" s="172" t="str">
        <f t="shared" si="0"/>
        <v>A</v>
      </c>
      <c r="H31" s="93">
        <f>Medlem!F31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5.75" customHeight="1" x14ac:dyDescent="0.2">
      <c r="A32" s="91">
        <f>Medlem!A32</f>
        <v>3397</v>
      </c>
      <c r="B32" s="91">
        <f>Medlem!B32</f>
        <v>29</v>
      </c>
      <c r="C32" s="91" t="str">
        <f>Medlem!C32</f>
        <v>Henrik Persson</v>
      </c>
      <c r="D32" s="27">
        <v>75460635</v>
      </c>
      <c r="E32" s="27" t="s">
        <v>108</v>
      </c>
      <c r="F32" s="28" t="s">
        <v>109</v>
      </c>
      <c r="G32" s="172" t="str">
        <f t="shared" si="0"/>
        <v>A</v>
      </c>
      <c r="H32" s="93">
        <f>Medlem!F32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5.75" customHeight="1" x14ac:dyDescent="0.2">
      <c r="A33" s="91">
        <f>Medlem!A33</f>
        <v>3073</v>
      </c>
      <c r="B33" s="91">
        <f>Medlem!B33</f>
        <v>30</v>
      </c>
      <c r="C33" s="91" t="str">
        <f>Medlem!C33</f>
        <v xml:space="preserve">Morten Køhlert </v>
      </c>
      <c r="D33" s="27">
        <v>20841868</v>
      </c>
      <c r="E33" s="27" t="s">
        <v>110</v>
      </c>
      <c r="F33" s="28" t="s">
        <v>111</v>
      </c>
      <c r="G33" s="172" t="str">
        <f t="shared" si="0"/>
        <v>A</v>
      </c>
      <c r="H33" s="93">
        <v>15.4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5.75" customHeight="1" x14ac:dyDescent="0.2">
      <c r="A34" s="91">
        <f>Medlem!A34</f>
        <v>3348</v>
      </c>
      <c r="B34" s="91">
        <f>Medlem!B34</f>
        <v>31</v>
      </c>
      <c r="C34" s="91" t="str">
        <f>Medlem!C34</f>
        <v>Claus Thygesen</v>
      </c>
      <c r="D34" s="26">
        <v>75174538</v>
      </c>
      <c r="E34" s="26" t="s">
        <v>56</v>
      </c>
      <c r="F34" s="29" t="s">
        <v>112</v>
      </c>
      <c r="G34" s="172" t="str">
        <f t="shared" si="0"/>
        <v>A</v>
      </c>
      <c r="H34" s="93">
        <f>Medlem!F34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5.75" customHeight="1" x14ac:dyDescent="0.2">
      <c r="A35" s="91">
        <f>Medlem!A35</f>
        <v>3292</v>
      </c>
      <c r="B35" s="91">
        <f>Medlem!B35</f>
        <v>32</v>
      </c>
      <c r="C35" s="91" t="str">
        <f>Medlem!C35</f>
        <v>Mkkel Feld</v>
      </c>
      <c r="D35" s="26">
        <v>75160078</v>
      </c>
      <c r="E35" s="26" t="s">
        <v>113</v>
      </c>
      <c r="F35" s="29" t="s">
        <v>114</v>
      </c>
      <c r="G35" s="172" t="str">
        <f t="shared" si="0"/>
        <v>A</v>
      </c>
      <c r="H35" s="93">
        <v>20.6</v>
      </c>
      <c r="I35" s="22">
        <f t="shared" si="1"/>
        <v>4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5.75" customHeight="1" x14ac:dyDescent="0.2">
      <c r="A36" s="91">
        <f>Medlem!A36</f>
        <v>3178</v>
      </c>
      <c r="B36" s="91">
        <f>Medlem!B36</f>
        <v>33</v>
      </c>
      <c r="C36" s="91" t="str">
        <f>Medlem!C36</f>
        <v>Bo Sørensen</v>
      </c>
      <c r="D36" s="20">
        <v>75160027</v>
      </c>
      <c r="E36" s="20" t="s">
        <v>59</v>
      </c>
      <c r="F36" s="21" t="s">
        <v>115</v>
      </c>
      <c r="G36" s="172" t="str">
        <f t="shared" si="0"/>
        <v>A</v>
      </c>
      <c r="H36" s="93">
        <f>Medlem!F36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5.75" customHeight="1" x14ac:dyDescent="0.2">
      <c r="A37" s="91">
        <f>Medlem!A37</f>
        <v>3498</v>
      </c>
      <c r="B37" s="91">
        <f>Medlem!B37</f>
        <v>34</v>
      </c>
      <c r="C37" s="91" t="str">
        <f>Medlem!C37</f>
        <v>Flemming Ø. Nielsen</v>
      </c>
      <c r="D37" s="26">
        <v>61859836</v>
      </c>
      <c r="E37" s="26" t="s">
        <v>116</v>
      </c>
      <c r="F37" s="29" t="s">
        <v>117</v>
      </c>
      <c r="G37" s="172" t="str">
        <f t="shared" si="0"/>
        <v>A</v>
      </c>
      <c r="H37" s="93">
        <f>Medlem!F37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5.75" customHeight="1" x14ac:dyDescent="0.2">
      <c r="A38" s="91">
        <f>Medlem!A38</f>
        <v>2620</v>
      </c>
      <c r="B38" s="91">
        <f>Medlem!B38</f>
        <v>35</v>
      </c>
      <c r="C38" s="91" t="str">
        <f>Medlem!C38</f>
        <v>Jan Laursen</v>
      </c>
      <c r="D38" s="26">
        <v>75191285</v>
      </c>
      <c r="E38" s="26" t="s">
        <v>118</v>
      </c>
      <c r="F38" s="29" t="s">
        <v>119</v>
      </c>
      <c r="G38" s="172" t="str">
        <f t="shared" si="0"/>
        <v>A</v>
      </c>
      <c r="H38" s="93">
        <f>Medlem!F38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5.75" customHeight="1" x14ac:dyDescent="0.2">
      <c r="A39" s="91">
        <f>Medlem!A39</f>
        <v>2829</v>
      </c>
      <c r="B39" s="91">
        <f>Medlem!B39</f>
        <v>36</v>
      </c>
      <c r="C39" s="91" t="str">
        <f>Medlem!C39</f>
        <v>Lars Andersen</v>
      </c>
      <c r="D39" s="26">
        <v>75176208</v>
      </c>
      <c r="E39" s="26" t="s">
        <v>61</v>
      </c>
      <c r="F39" s="29" t="s">
        <v>62</v>
      </c>
      <c r="G39" s="172" t="str">
        <f t="shared" si="0"/>
        <v>A</v>
      </c>
      <c r="H39" s="93">
        <f>Medlem!F39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5.75" customHeight="1" x14ac:dyDescent="0.2">
      <c r="A40" s="91" t="str">
        <f>Medlem!A40</f>
        <v xml:space="preserve"> </v>
      </c>
      <c r="B40" s="91">
        <f>Medlem!B40</f>
        <v>37</v>
      </c>
      <c r="C40" s="91" t="str">
        <f>Medlem!C40</f>
        <v xml:space="preserve"> </v>
      </c>
      <c r="D40" s="26">
        <v>51327303</v>
      </c>
      <c r="E40" s="26" t="s">
        <v>120</v>
      </c>
      <c r="F40" s="29" t="s">
        <v>121</v>
      </c>
      <c r="G40" s="172" t="str">
        <f t="shared" si="0"/>
        <v>A</v>
      </c>
      <c r="H40" s="93">
        <f>Medlem!F40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121"/>
      <c r="S40" s="24"/>
      <c r="T40" s="23"/>
      <c r="U40" s="23"/>
    </row>
    <row r="41" spans="1:21" ht="15.75" customHeight="1" x14ac:dyDescent="0.2">
      <c r="A41" s="91" t="str">
        <f>Medlem!A41</f>
        <v xml:space="preserve"> </v>
      </c>
      <c r="B41" s="91">
        <f>Medlem!B41</f>
        <v>38</v>
      </c>
      <c r="C41" s="91" t="str">
        <f>Medlem!C41</f>
        <v xml:space="preserve"> </v>
      </c>
      <c r="D41" s="26">
        <v>76881200</v>
      </c>
      <c r="E41" s="26" t="s">
        <v>122</v>
      </c>
      <c r="F41" s="21" t="s">
        <v>63</v>
      </c>
      <c r="G41" s="172" t="str">
        <f t="shared" si="0"/>
        <v>A</v>
      </c>
      <c r="H41" s="93">
        <f>Medlem!F41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122"/>
      <c r="S41" s="24"/>
      <c r="T41" s="23"/>
      <c r="U41" s="23"/>
    </row>
    <row r="42" spans="1:21" ht="15.75" customHeight="1" x14ac:dyDescent="0.2">
      <c r="A42" s="91" t="str">
        <f>Medlem!A42</f>
        <v xml:space="preserve"> </v>
      </c>
      <c r="B42" s="91">
        <f>Medlem!B42</f>
        <v>39</v>
      </c>
      <c r="C42" s="91" t="str">
        <f>Medlem!C42</f>
        <v xml:space="preserve"> </v>
      </c>
      <c r="D42" s="26">
        <v>22180377</v>
      </c>
      <c r="E42" s="26" t="s">
        <v>65</v>
      </c>
      <c r="F42" s="21" t="s">
        <v>66</v>
      </c>
      <c r="G42" s="172" t="s">
        <v>123</v>
      </c>
      <c r="H42" s="93">
        <f>Medlem!F42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122"/>
      <c r="S42" s="24"/>
      <c r="T42" s="23"/>
      <c r="U42" s="23"/>
    </row>
    <row r="43" spans="1:21" ht="15.75" customHeight="1" x14ac:dyDescent="0.2">
      <c r="A43" s="91" t="str">
        <f>Medlem!A43</f>
        <v xml:space="preserve"> </v>
      </c>
      <c r="B43" s="91">
        <f>Medlem!B43</f>
        <v>40</v>
      </c>
      <c r="C43" s="91" t="str">
        <f>Medlem!C43</f>
        <v xml:space="preserve"> </v>
      </c>
      <c r="D43" s="26"/>
      <c r="E43" s="26"/>
      <c r="F43" s="21"/>
      <c r="G43" s="172"/>
      <c r="H43" s="93">
        <f>Medlem!F43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122"/>
      <c r="S43" s="24"/>
      <c r="T43" s="23"/>
      <c r="U43" s="23"/>
    </row>
    <row r="44" spans="1:21" ht="15.75" customHeight="1" x14ac:dyDescent="0.2">
      <c r="A44" s="91" t="str">
        <f>Medlem!A44</f>
        <v xml:space="preserve"> </v>
      </c>
      <c r="B44" s="91">
        <f>Medlem!B44</f>
        <v>41</v>
      </c>
      <c r="C44" s="91" t="str">
        <f>Medlem!C44</f>
        <v xml:space="preserve"> </v>
      </c>
      <c r="D44" s="26">
        <v>75101299</v>
      </c>
      <c r="E44" s="26" t="s">
        <v>124</v>
      </c>
      <c r="F44" s="21" t="s">
        <v>125</v>
      </c>
      <c r="G44" s="172" t="s">
        <v>123</v>
      </c>
      <c r="H44" s="93">
        <f>Medlem!F44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122"/>
      <c r="S44" s="24"/>
      <c r="T44" s="23"/>
      <c r="U44" s="23"/>
    </row>
    <row r="45" spans="1:21" ht="15.75" customHeight="1" x14ac:dyDescent="0.2">
      <c r="A45" s="91" t="str">
        <f>Medlem!A45</f>
        <v xml:space="preserve"> </v>
      </c>
      <c r="B45" s="91">
        <f>Medlem!B45</f>
        <v>42</v>
      </c>
      <c r="C45" s="91" t="str">
        <f>Medlem!C45</f>
        <v xml:space="preserve"> </v>
      </c>
      <c r="D45" s="26"/>
      <c r="E45" s="26"/>
      <c r="F45" s="21"/>
      <c r="G45" s="172"/>
      <c r="H45" s="93">
        <f>Medlem!F45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122"/>
      <c r="S45" s="24"/>
      <c r="T45" s="23"/>
      <c r="U45" s="23"/>
    </row>
    <row r="46" spans="1:21" ht="15.75" customHeight="1" x14ac:dyDescent="0.2">
      <c r="A46" s="91" t="str">
        <f>Medlem!A46</f>
        <v xml:space="preserve"> </v>
      </c>
      <c r="B46" s="91">
        <f>Medlem!B46</f>
        <v>43</v>
      </c>
      <c r="C46" s="91" t="str">
        <f>Medlem!C46</f>
        <v xml:space="preserve"> </v>
      </c>
      <c r="D46" s="26">
        <v>51748003</v>
      </c>
      <c r="E46" s="26" t="s">
        <v>126</v>
      </c>
      <c r="F46" s="21" t="s">
        <v>127</v>
      </c>
      <c r="G46" s="172" t="s">
        <v>123</v>
      </c>
      <c r="H46" s="93">
        <f>Medlem!F46</f>
        <v>26.4</v>
      </c>
      <c r="I46" s="22" t="s">
        <v>19</v>
      </c>
      <c r="J46" s="22" t="s">
        <v>19</v>
      </c>
      <c r="K46" s="15"/>
      <c r="L46" s="23"/>
      <c r="M46" s="23"/>
      <c r="N46" s="23"/>
      <c r="O46" s="23"/>
      <c r="P46" s="23"/>
      <c r="Q46" s="30"/>
      <c r="R46" s="191"/>
      <c r="S46" s="25"/>
      <c r="T46" s="23"/>
      <c r="U46" s="23"/>
    </row>
    <row r="47" spans="1:21" ht="15.75" customHeight="1" x14ac:dyDescent="0.2">
      <c r="A47" s="91" t="str">
        <f>Medlem!A47</f>
        <v xml:space="preserve"> </v>
      </c>
      <c r="B47" s="91">
        <f>Medlem!B47</f>
        <v>44</v>
      </c>
      <c r="C47" s="91" t="str">
        <f>Medlem!C47</f>
        <v xml:space="preserve"> </v>
      </c>
      <c r="D47" s="26"/>
      <c r="E47" s="26"/>
      <c r="F47" s="21"/>
      <c r="G47" s="172"/>
      <c r="H47" s="93"/>
      <c r="I47" s="22"/>
      <c r="J47" s="22"/>
      <c r="K47" s="15"/>
      <c r="L47" s="23"/>
      <c r="M47" s="23"/>
      <c r="N47" s="23"/>
      <c r="O47" s="23"/>
      <c r="P47" s="23"/>
      <c r="Q47" s="30"/>
      <c r="R47" s="122"/>
      <c r="S47" s="122"/>
      <c r="T47" s="24"/>
      <c r="U47" s="23"/>
    </row>
    <row r="48" spans="1:21" ht="15.75" customHeight="1" x14ac:dyDescent="0.2">
      <c r="A48" s="91" t="str">
        <f>Medlem!A48</f>
        <v xml:space="preserve"> </v>
      </c>
      <c r="B48" s="91">
        <f>Medlem!B48</f>
        <v>45</v>
      </c>
      <c r="C48" s="91" t="str">
        <f>Medlem!C48</f>
        <v xml:space="preserve"> </v>
      </c>
      <c r="D48" s="26"/>
      <c r="E48" s="26"/>
      <c r="F48" s="21"/>
      <c r="G48" s="172"/>
      <c r="H48" s="93"/>
      <c r="I48" s="22"/>
      <c r="J48" s="22"/>
      <c r="K48" s="15"/>
      <c r="L48" s="23"/>
      <c r="M48" s="23"/>
      <c r="N48" s="23"/>
      <c r="O48" s="23"/>
      <c r="P48" s="23"/>
      <c r="Q48" s="30"/>
      <c r="R48" s="122"/>
      <c r="S48" s="122"/>
      <c r="T48" s="24"/>
      <c r="U48" s="23"/>
    </row>
    <row r="49" spans="1:21" ht="15.75" customHeight="1" x14ac:dyDescent="0.2">
      <c r="A49" s="91" t="str">
        <f>Medlem!A49</f>
        <v xml:space="preserve"> </v>
      </c>
      <c r="B49" s="91">
        <f>Medlem!B49</f>
        <v>46</v>
      </c>
      <c r="C49" s="91" t="str">
        <f>Medlem!C49</f>
        <v xml:space="preserve"> </v>
      </c>
      <c r="D49" s="26"/>
      <c r="E49" s="26"/>
      <c r="F49" s="21"/>
      <c r="G49" s="172"/>
      <c r="H49" s="93"/>
      <c r="I49" s="22"/>
      <c r="J49" s="22"/>
      <c r="K49" s="15"/>
      <c r="L49" s="23"/>
      <c r="M49" s="23"/>
      <c r="N49" s="23"/>
      <c r="O49" s="23"/>
      <c r="P49" s="23"/>
      <c r="Q49" s="30"/>
      <c r="R49" s="122"/>
      <c r="S49" s="122"/>
      <c r="T49" s="24"/>
      <c r="U49" s="23"/>
    </row>
    <row r="50" spans="1:21" ht="15.75" customHeight="1" x14ac:dyDescent="0.2">
      <c r="A50" s="91" t="str">
        <f>Medlem!A50</f>
        <v xml:space="preserve"> </v>
      </c>
      <c r="B50" s="91">
        <f>Medlem!B50</f>
        <v>47</v>
      </c>
      <c r="C50" s="91" t="str">
        <f>Medlem!C50</f>
        <v xml:space="preserve"> </v>
      </c>
      <c r="D50" s="26"/>
      <c r="E50" s="26"/>
      <c r="F50" s="21"/>
      <c r="G50" s="172"/>
      <c r="H50" s="93"/>
      <c r="I50" s="22"/>
      <c r="J50" s="22"/>
      <c r="K50" s="15"/>
      <c r="L50" s="23"/>
      <c r="M50" s="23"/>
      <c r="N50" s="23"/>
      <c r="O50" s="23"/>
      <c r="P50" s="23"/>
      <c r="Q50" s="30"/>
      <c r="R50" s="122"/>
      <c r="S50" s="122"/>
      <c r="T50" s="24"/>
      <c r="U50" s="23"/>
    </row>
    <row r="51" spans="1:21" ht="15.75" customHeight="1" x14ac:dyDescent="0.2">
      <c r="A51" s="91" t="str">
        <f>Medlem!A51</f>
        <v xml:space="preserve"> </v>
      </c>
      <c r="B51" s="91">
        <f>Medlem!B51</f>
        <v>48</v>
      </c>
      <c r="C51" s="91" t="str">
        <f>Medlem!C51</f>
        <v>Gæst</v>
      </c>
      <c r="D51" s="26"/>
      <c r="E51" s="26"/>
      <c r="F51" s="21"/>
      <c r="G51" s="172"/>
      <c r="H51" s="93"/>
      <c r="I51" s="22"/>
      <c r="J51" s="22"/>
      <c r="K51" s="15"/>
      <c r="L51" s="23"/>
      <c r="M51" s="23"/>
      <c r="N51" s="23"/>
      <c r="O51" s="23"/>
      <c r="P51" s="23"/>
      <c r="Q51" s="30"/>
      <c r="R51" s="122"/>
      <c r="S51" s="122"/>
      <c r="T51" s="24"/>
      <c r="U51" s="23"/>
    </row>
    <row r="52" spans="1:21" ht="21" customHeight="1" x14ac:dyDescent="0.25">
      <c r="A52" s="23"/>
      <c r="B52" s="26"/>
      <c r="C52" s="26"/>
      <c r="D52" s="23"/>
      <c r="E52" s="23"/>
      <c r="F52" s="31"/>
      <c r="G52" s="172"/>
      <c r="H52" s="15"/>
      <c r="I52" s="22"/>
      <c r="J52" s="22"/>
      <c r="K52" s="15"/>
      <c r="L52" s="23"/>
      <c r="M52" s="23"/>
      <c r="N52" s="23"/>
      <c r="O52" s="23"/>
      <c r="P52" s="123" t="s">
        <v>71</v>
      </c>
      <c r="Q52" s="23"/>
      <c r="R52" s="263"/>
      <c r="S52" s="263"/>
      <c r="T52" s="23"/>
      <c r="U52" s="23"/>
    </row>
    <row r="53" spans="1:21" x14ac:dyDescent="0.2">
      <c r="H53" s="32"/>
      <c r="J53" s="5" t="s">
        <v>72</v>
      </c>
      <c r="K53" s="4" t="s">
        <v>72</v>
      </c>
    </row>
  </sheetData>
  <mergeCells count="1">
    <mergeCell ref="R52:S52"/>
  </mergeCells>
  <phoneticPr fontId="13" type="noConversion"/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  <hyperlink ref="F12" r:id="rId9" xr:uid="{00000000-0004-0000-0100-000008000000}"/>
    <hyperlink ref="F13" r:id="rId10" xr:uid="{00000000-0004-0000-0100-000009000000}"/>
    <hyperlink ref="F14" r:id="rId11" xr:uid="{00000000-0004-0000-0100-00000A000000}"/>
    <hyperlink ref="F15" r:id="rId12" xr:uid="{00000000-0004-0000-0100-00000B000000}"/>
    <hyperlink ref="F16" r:id="rId13" xr:uid="{00000000-0004-0000-0100-00000C000000}"/>
    <hyperlink ref="F17" r:id="rId14" xr:uid="{00000000-0004-0000-0100-00000D000000}"/>
    <hyperlink ref="F19" r:id="rId15" xr:uid="{00000000-0004-0000-0100-00000E000000}"/>
    <hyperlink ref="F20" r:id="rId16" xr:uid="{00000000-0004-0000-0100-00000F000000}"/>
    <hyperlink ref="F21" r:id="rId17" xr:uid="{00000000-0004-0000-0100-000010000000}"/>
    <hyperlink ref="F23" r:id="rId18" xr:uid="{00000000-0004-0000-0100-000011000000}"/>
    <hyperlink ref="F24" r:id="rId19" xr:uid="{00000000-0004-0000-0100-000012000000}"/>
    <hyperlink ref="F25" r:id="rId20" xr:uid="{00000000-0004-0000-0100-000013000000}"/>
    <hyperlink ref="F28" r:id="rId21" xr:uid="{00000000-0004-0000-0100-000014000000}"/>
    <hyperlink ref="F30" r:id="rId22" xr:uid="{00000000-0004-0000-0100-000015000000}"/>
    <hyperlink ref="F31" r:id="rId23" xr:uid="{00000000-0004-0000-0100-000016000000}"/>
    <hyperlink ref="F32" r:id="rId24" xr:uid="{00000000-0004-0000-0100-000017000000}"/>
    <hyperlink ref="F33" r:id="rId25" xr:uid="{00000000-0004-0000-0100-000018000000}"/>
    <hyperlink ref="F34" r:id="rId26" xr:uid="{00000000-0004-0000-0100-000019000000}"/>
    <hyperlink ref="F35" r:id="rId27" xr:uid="{00000000-0004-0000-0100-00001A000000}"/>
    <hyperlink ref="F36" r:id="rId28" xr:uid="{00000000-0004-0000-0100-00001B000000}"/>
    <hyperlink ref="F37" r:id="rId29" xr:uid="{00000000-0004-0000-0100-00001C000000}"/>
    <hyperlink ref="F38" r:id="rId30" xr:uid="{00000000-0004-0000-0100-00001D000000}"/>
    <hyperlink ref="F39" r:id="rId31" xr:uid="{00000000-0004-0000-0100-00001E000000}"/>
    <hyperlink ref="F40" r:id="rId32" xr:uid="{00000000-0004-0000-0100-00001F000000}"/>
    <hyperlink ref="F41" r:id="rId33" xr:uid="{00000000-0004-0000-0100-000020000000}"/>
    <hyperlink ref="F42" r:id="rId34" xr:uid="{00000000-0004-0000-0100-000021000000}"/>
    <hyperlink ref="F44" r:id="rId35" xr:uid="{00000000-0004-0000-0100-000022000000}"/>
    <hyperlink ref="F46" r:id="rId36" xr:uid="{00000000-0004-0000-0100-000023000000}"/>
    <hyperlink ref="F22" r:id="rId37" xr:uid="{00000000-0004-0000-01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r:id="rId38"/>
  <headerFooter alignWithMargins="0">
    <oddHeader xml:space="preserve">&amp;L&amp;"Comic Sans MS,Normal"&amp;16Efter Fyraften &amp;UVed ankomst noter venligst Act. Hcp. &amp;U
&amp;14&amp;UMatchen den          -          2024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AC48"/>
  <sheetViews>
    <sheetView view="pageLayout" zoomScaleNormal="100" workbookViewId="0">
      <selection activeCell="V5" sqref="V5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42578125" style="4" customWidth="1"/>
    <col min="9" max="9" width="7.28515625" style="5" hidden="1" customWidth="1"/>
    <col min="10" max="10" width="7.42578125" style="5" hidden="1" customWidth="1"/>
    <col min="11" max="11" width="9.28515625" style="4" customWidth="1"/>
    <col min="12" max="12" width="5.140625" style="1" customWidth="1"/>
    <col min="13" max="14" width="7.7109375" style="1" customWidth="1"/>
    <col min="15" max="18" width="7" style="1" hidden="1" customWidth="1"/>
    <col min="19" max="19" width="8.5703125" style="1" hidden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18.75" customHeight="1" thickBot="1" x14ac:dyDescent="0.3">
      <c r="A1" s="6"/>
      <c r="H1" s="1"/>
      <c r="T1" s="7"/>
      <c r="AA1" s="6"/>
    </row>
    <row r="2" spans="1:29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6</v>
      </c>
      <c r="M2" s="98" t="s">
        <v>11</v>
      </c>
      <c r="N2" s="119" t="s">
        <v>11</v>
      </c>
      <c r="O2" s="118" t="s">
        <v>12</v>
      </c>
      <c r="P2" s="8" t="s">
        <v>12</v>
      </c>
      <c r="Q2" s="8" t="s">
        <v>13</v>
      </c>
      <c r="R2" s="8" t="s">
        <v>14</v>
      </c>
      <c r="S2" s="9" t="s">
        <v>15</v>
      </c>
      <c r="T2" s="10" t="s">
        <v>16</v>
      </c>
      <c r="U2" s="11" t="s">
        <v>17</v>
      </c>
      <c r="X2" s="13"/>
      <c r="AA2" s="13"/>
      <c r="AC2" s="14"/>
    </row>
    <row r="3" spans="1:29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/>
      <c r="M3" s="105" t="s">
        <v>22</v>
      </c>
      <c r="N3" s="120" t="s">
        <v>23</v>
      </c>
      <c r="O3" s="118" t="s">
        <v>24</v>
      </c>
      <c r="P3" s="8" t="s">
        <v>25</v>
      </c>
      <c r="Q3" s="8" t="s">
        <v>26</v>
      </c>
      <c r="R3" s="8" t="s">
        <v>27</v>
      </c>
      <c r="S3" s="16" t="s">
        <v>23</v>
      </c>
      <c r="T3" s="17" t="s">
        <v>28</v>
      </c>
      <c r="U3" s="18" t="s">
        <v>21</v>
      </c>
      <c r="X3" s="13"/>
      <c r="AA3" s="13"/>
      <c r="AC3" s="19"/>
    </row>
    <row r="4" spans="1:29" ht="17.4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73</v>
      </c>
      <c r="G4" s="173" t="str">
        <f t="shared" ref="G4:G41" si="0">IF(H4&gt;$C$3,"B","A")</f>
        <v>A</v>
      </c>
      <c r="H4" s="93">
        <f>Medlem!F4</f>
        <v>23.2</v>
      </c>
      <c r="I4" s="94">
        <f t="shared" ref="I4:I44" si="1">IF(H4&lt;4.4,1,IF(H4&lt;11.4,2,IF(H4&lt;18.4,3,IF(H4&lt;26.4,4,IF(H4&lt;36,5,6)))))</f>
        <v>4</v>
      </c>
      <c r="J4" s="94"/>
      <c r="K4" s="93"/>
      <c r="L4" s="95"/>
      <c r="M4" s="95"/>
      <c r="N4" s="95"/>
      <c r="O4" s="23"/>
      <c r="P4" s="23"/>
      <c r="Q4" s="23"/>
      <c r="R4" s="23"/>
      <c r="S4" s="24"/>
      <c r="T4" s="23"/>
      <c r="U4" s="23"/>
    </row>
    <row r="5" spans="1:29" ht="17.45" customHeight="1" x14ac:dyDescent="0.2">
      <c r="A5" s="91">
        <f>Medlem!A5</f>
        <v>345</v>
      </c>
      <c r="B5" s="91">
        <f>Medlem!B5</f>
        <v>2</v>
      </c>
      <c r="C5" s="91" t="str">
        <f>Medlem!C5</f>
        <v>Mikael Kodbøl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Medlem!F5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/>
      <c r="S5" s="24"/>
      <c r="T5" s="23"/>
      <c r="U5" s="23"/>
    </row>
    <row r="6" spans="1:29" ht="17.45" customHeight="1" x14ac:dyDescent="0.2">
      <c r="A6" s="91">
        <f>Medlem!A6</f>
        <v>628</v>
      </c>
      <c r="B6" s="91">
        <f>Medlem!B6</f>
        <v>3</v>
      </c>
      <c r="C6" s="91" t="str">
        <f>Medlem!C6</f>
        <v>Kaj Kristensen</v>
      </c>
      <c r="D6" s="20">
        <v>30257808</v>
      </c>
      <c r="E6" s="20" t="s">
        <v>74</v>
      </c>
      <c r="F6" s="21" t="s">
        <v>75</v>
      </c>
      <c r="G6" s="172" t="str">
        <f t="shared" si="0"/>
        <v>A</v>
      </c>
      <c r="H6" s="93">
        <f>Medlem!F6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7.45" customHeight="1" x14ac:dyDescent="0.2">
      <c r="A7" s="91">
        <f>Medlem!A7</f>
        <v>1255</v>
      </c>
      <c r="B7" s="91">
        <f>Medlem!B7</f>
        <v>4</v>
      </c>
      <c r="C7" s="91" t="str">
        <f>Medlem!C7</f>
        <v>Jørgen Bargisen</v>
      </c>
      <c r="D7" s="20">
        <v>75153507</v>
      </c>
      <c r="E7" s="20" t="s">
        <v>33</v>
      </c>
      <c r="F7" s="21" t="s">
        <v>76</v>
      </c>
      <c r="G7" s="172" t="str">
        <f t="shared" si="0"/>
        <v>A</v>
      </c>
      <c r="H7" s="93">
        <f>Medlem!F7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7.45" customHeight="1" x14ac:dyDescent="0.2">
      <c r="A8" s="91">
        <f>Medlem!A8</f>
        <v>1244</v>
      </c>
      <c r="B8" s="91">
        <f>Medlem!B8</f>
        <v>5</v>
      </c>
      <c r="C8" s="91" t="str">
        <f>Medlem!C8</f>
        <v>Claus Nielsen</v>
      </c>
      <c r="D8" s="20">
        <v>75174829</v>
      </c>
      <c r="E8" s="20" t="s">
        <v>34</v>
      </c>
      <c r="F8" s="21" t="s">
        <v>77</v>
      </c>
      <c r="G8" s="172" t="str">
        <f t="shared" si="0"/>
        <v>A</v>
      </c>
      <c r="H8" s="93">
        <f>Medlem!F8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7.45" customHeight="1" x14ac:dyDescent="0.2">
      <c r="A9" s="91">
        <f>Medlem!A9</f>
        <v>1401</v>
      </c>
      <c r="B9" s="91">
        <f>Medlem!B9</f>
        <v>6</v>
      </c>
      <c r="C9" s="91" t="str">
        <f>Medlem!C9</f>
        <v>Heine Madsen</v>
      </c>
      <c r="D9" s="20">
        <v>75224481</v>
      </c>
      <c r="E9" s="20" t="s">
        <v>36</v>
      </c>
      <c r="F9" s="21" t="s">
        <v>37</v>
      </c>
      <c r="G9" s="172" t="str">
        <f t="shared" si="0"/>
        <v>A</v>
      </c>
      <c r="H9" s="93">
        <f>Medlem!F9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7.45" customHeight="1" x14ac:dyDescent="0.2">
      <c r="A10" s="91">
        <f>Medlem!A10</f>
        <v>1494</v>
      </c>
      <c r="B10" s="91">
        <f>Medlem!B10</f>
        <v>7</v>
      </c>
      <c r="C10" s="91" t="str">
        <f>Medlem!C10</f>
        <v>Mike Jensen</v>
      </c>
      <c r="D10" s="20">
        <v>75172916</v>
      </c>
      <c r="E10" s="20" t="s">
        <v>78</v>
      </c>
      <c r="F10" s="21" t="s">
        <v>79</v>
      </c>
      <c r="G10" s="172" t="str">
        <f t="shared" si="0"/>
        <v>A</v>
      </c>
      <c r="H10" s="93">
        <f>Medlem!F10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7.45" customHeight="1" x14ac:dyDescent="0.2">
      <c r="A11" s="91">
        <f>Medlem!A11</f>
        <v>1595</v>
      </c>
      <c r="B11" s="91">
        <f>Medlem!B11</f>
        <v>8</v>
      </c>
      <c r="C11" s="91" t="str">
        <f>Medlem!C11</f>
        <v>Frank Lysebjerg</v>
      </c>
      <c r="D11" s="20">
        <v>75167743</v>
      </c>
      <c r="E11" s="20" t="s">
        <v>80</v>
      </c>
      <c r="F11" s="21" t="s">
        <v>39</v>
      </c>
      <c r="G11" s="172" t="str">
        <f t="shared" si="0"/>
        <v>A</v>
      </c>
      <c r="H11" s="93">
        <f>Medlem!F11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7.45" customHeight="1" x14ac:dyDescent="0.2">
      <c r="A12" s="91">
        <f>Medlem!A12</f>
        <v>253</v>
      </c>
      <c r="B12" s="91">
        <f>Medlem!B12</f>
        <v>9</v>
      </c>
      <c r="C12" s="91" t="str">
        <f>Medlem!C12</f>
        <v>Jimmy Madsen</v>
      </c>
      <c r="D12" s="20">
        <v>46934423</v>
      </c>
      <c r="E12" s="20" t="s">
        <v>81</v>
      </c>
      <c r="F12" s="21" t="s">
        <v>82</v>
      </c>
      <c r="G12" s="172" t="str">
        <f t="shared" si="0"/>
        <v>A</v>
      </c>
      <c r="H12" s="93">
        <f>Medlem!F12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7.45" customHeight="1" x14ac:dyDescent="0.2">
      <c r="A13" s="91">
        <f>Medlem!A13</f>
        <v>1814</v>
      </c>
      <c r="B13" s="91">
        <f>Medlem!B13</f>
        <v>10</v>
      </c>
      <c r="C13" s="91" t="str">
        <f>Medlem!C13</f>
        <v>Carsten Sussemiehl</v>
      </c>
      <c r="D13" s="20">
        <v>75139224</v>
      </c>
      <c r="E13" s="20" t="s">
        <v>40</v>
      </c>
      <c r="F13" s="21" t="s">
        <v>83</v>
      </c>
      <c r="G13" s="172" t="str">
        <f t="shared" si="0"/>
        <v>A</v>
      </c>
      <c r="H13" s="93">
        <f>Medlem!F13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7.45" customHeight="1" x14ac:dyDescent="0.2">
      <c r="A14" s="91">
        <f>Medlem!A14</f>
        <v>1792</v>
      </c>
      <c r="B14" s="91">
        <f>Medlem!B14</f>
        <v>11</v>
      </c>
      <c r="C14" s="91" t="str">
        <f>Medlem!C14</f>
        <v>Søren Persson</v>
      </c>
      <c r="D14" s="20">
        <v>75172230</v>
      </c>
      <c r="E14" s="20" t="s">
        <v>84</v>
      </c>
      <c r="F14" s="21" t="s">
        <v>85</v>
      </c>
      <c r="G14" s="172" t="str">
        <f t="shared" si="0"/>
        <v>A</v>
      </c>
      <c r="H14" s="93">
        <f>Medlem!F14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7.45" customHeight="1" x14ac:dyDescent="0.2">
      <c r="A15" s="91">
        <f>Medlem!A15</f>
        <v>1847</v>
      </c>
      <c r="B15" s="91">
        <f>Medlem!B15</f>
        <v>12</v>
      </c>
      <c r="C15" s="91" t="str">
        <f>Medlem!C15</f>
        <v>Jimmy Uldbæk</v>
      </c>
      <c r="D15" s="20">
        <v>75151143</v>
      </c>
      <c r="E15" s="20" t="s">
        <v>41</v>
      </c>
      <c r="F15" s="21" t="s">
        <v>86</v>
      </c>
      <c r="G15" s="172" t="str">
        <f t="shared" si="0"/>
        <v>A</v>
      </c>
      <c r="H15" s="93">
        <f>Medlem!F15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7.45" customHeight="1" x14ac:dyDescent="0.2">
      <c r="A16" s="91">
        <f>Medlem!A16</f>
        <v>2070</v>
      </c>
      <c r="B16" s="91">
        <f>Medlem!B16</f>
        <v>13</v>
      </c>
      <c r="C16" s="91" t="str">
        <f>Medlem!C16</f>
        <v>Torben Wolf</v>
      </c>
      <c r="D16" s="20">
        <v>60878867</v>
      </c>
      <c r="E16" s="20" t="s">
        <v>87</v>
      </c>
      <c r="F16" s="21" t="s">
        <v>88</v>
      </c>
      <c r="G16" s="172" t="str">
        <f t="shared" si="0"/>
        <v>A</v>
      </c>
      <c r="H16" s="93">
        <f>Medlem!F16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7.45" customHeight="1" x14ac:dyDescent="0.2">
      <c r="A17" s="91" t="e">
        <f>Medlem!#REF!</f>
        <v>#REF!</v>
      </c>
      <c r="B17" s="91">
        <f>Medlem!B17</f>
        <v>14</v>
      </c>
      <c r="C17" s="91" t="e">
        <f>Medlem!#REF!</f>
        <v>#REF!</v>
      </c>
      <c r="D17" s="20">
        <v>75174375</v>
      </c>
      <c r="E17" s="20" t="s">
        <v>89</v>
      </c>
      <c r="F17" s="21" t="s">
        <v>90</v>
      </c>
      <c r="G17" s="172" t="str">
        <f t="shared" si="0"/>
        <v>A</v>
      </c>
      <c r="H17" s="93">
        <f>Medlem!F17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7.45" customHeight="1" x14ac:dyDescent="0.2">
      <c r="A18" s="91">
        <f>Medlem!A17</f>
        <v>1846</v>
      </c>
      <c r="B18" s="91">
        <f>Medlem!B18</f>
        <v>15</v>
      </c>
      <c r="C18" s="91" t="str">
        <f>Medlem!C17</f>
        <v>Ove Nielsen</v>
      </c>
      <c r="D18" s="20">
        <v>75160930</v>
      </c>
      <c r="E18" s="20" t="s">
        <v>91</v>
      </c>
      <c r="F18" s="20"/>
      <c r="G18" s="172" t="str">
        <f t="shared" si="0"/>
        <v>A</v>
      </c>
      <c r="H18" s="93">
        <f>Medlem!F18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7.45" customHeight="1" x14ac:dyDescent="0.2">
      <c r="A19" s="91">
        <f>Medlem!A18</f>
        <v>2308</v>
      </c>
      <c r="B19" s="91">
        <f>Medlem!B19</f>
        <v>16</v>
      </c>
      <c r="C19" s="91" t="str">
        <f>Medlem!C18</f>
        <v>Kristian Sørensen</v>
      </c>
      <c r="D19" s="20">
        <v>75460499</v>
      </c>
      <c r="E19" s="20" t="s">
        <v>42</v>
      </c>
      <c r="F19" s="21" t="s">
        <v>92</v>
      </c>
      <c r="G19" s="172" t="str">
        <f t="shared" si="0"/>
        <v>A</v>
      </c>
      <c r="H19" s="93">
        <f>Medlem!F19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7.45" customHeight="1" x14ac:dyDescent="0.2">
      <c r="A20" s="91">
        <f>Medlem!A19</f>
        <v>2549</v>
      </c>
      <c r="B20" s="91">
        <f>Medlem!B20</f>
        <v>17</v>
      </c>
      <c r="C20" s="91" t="str">
        <f>Medlem!C19</f>
        <v>Lars Lasgaard</v>
      </c>
      <c r="D20" s="20">
        <v>75101900</v>
      </c>
      <c r="E20" s="20" t="s">
        <v>93</v>
      </c>
      <c r="F20" s="21" t="s">
        <v>94</v>
      </c>
      <c r="G20" s="172" t="str">
        <f t="shared" si="0"/>
        <v>A</v>
      </c>
      <c r="H20" s="93">
        <f>Medlem!F20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3"/>
      <c r="S20" s="24"/>
      <c r="T20" s="23"/>
      <c r="U20" s="23"/>
    </row>
    <row r="21" spans="1:21" ht="17.45" customHeight="1" x14ac:dyDescent="0.2">
      <c r="A21" s="91">
        <f>Medlem!A20</f>
        <v>1702</v>
      </c>
      <c r="B21" s="91">
        <f>Medlem!B21</f>
        <v>18</v>
      </c>
      <c r="C21" s="91" t="str">
        <f>Medlem!C20</f>
        <v>Bo Søborg</v>
      </c>
      <c r="D21" s="20">
        <v>75123165</v>
      </c>
      <c r="E21" s="20" t="s">
        <v>95</v>
      </c>
      <c r="F21" s="21" t="s">
        <v>96</v>
      </c>
      <c r="G21" s="172" t="str">
        <f t="shared" si="0"/>
        <v>A</v>
      </c>
      <c r="H21" s="93">
        <f>Medlem!F21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7.45" customHeight="1" x14ac:dyDescent="0.2">
      <c r="A22" s="91">
        <f>Medlem!A21</f>
        <v>1311</v>
      </c>
      <c r="B22" s="91">
        <f>Medlem!B22</f>
        <v>19</v>
      </c>
      <c r="C22" s="91" t="str">
        <f>Medlem!C21</f>
        <v>Lars Torbensen</v>
      </c>
      <c r="D22" s="20">
        <v>75179470</v>
      </c>
      <c r="E22" s="20" t="s">
        <v>44</v>
      </c>
      <c r="F22" s="90" t="s">
        <v>45</v>
      </c>
      <c r="G22" s="172" t="str">
        <f t="shared" si="0"/>
        <v>A</v>
      </c>
      <c r="H22" s="93">
        <f>Medlem!F22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7.45" customHeight="1" x14ac:dyDescent="0.2">
      <c r="A23" s="91">
        <f>Medlem!A22</f>
        <v>2474</v>
      </c>
      <c r="B23" s="91">
        <f>Medlem!B23</f>
        <v>20</v>
      </c>
      <c r="C23" s="91" t="str">
        <f>Medlem!C22</f>
        <v>Per Svenningsen</v>
      </c>
      <c r="D23" s="20">
        <v>75102471</v>
      </c>
      <c r="E23" s="20" t="s">
        <v>47</v>
      </c>
      <c r="F23" s="21" t="s">
        <v>48</v>
      </c>
      <c r="G23" s="172" t="str">
        <f t="shared" si="0"/>
        <v>A</v>
      </c>
      <c r="H23" s="93">
        <f>Medlem!F23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7.45" customHeight="1" x14ac:dyDescent="0.2">
      <c r="A24" s="91">
        <f>Medlem!A23</f>
        <v>1257</v>
      </c>
      <c r="B24" s="91">
        <f>Medlem!B24</f>
        <v>21</v>
      </c>
      <c r="C24" s="91" t="str">
        <f>Medlem!C23</f>
        <v>Søren Olesen</v>
      </c>
      <c r="D24" s="20">
        <v>75172356</v>
      </c>
      <c r="E24" s="20" t="s">
        <v>49</v>
      </c>
      <c r="F24" s="21" t="s">
        <v>97</v>
      </c>
      <c r="G24" s="172" t="str">
        <f t="shared" si="0"/>
        <v>A</v>
      </c>
      <c r="H24" s="93">
        <f>Medlem!F24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7.45" customHeight="1" x14ac:dyDescent="0.2">
      <c r="A25" s="91">
        <f>Medlem!A24</f>
        <v>2785</v>
      </c>
      <c r="B25" s="91">
        <f>Medlem!B25</f>
        <v>22</v>
      </c>
      <c r="C25" s="91" t="str">
        <f>Medlem!C24</f>
        <v>Martin Thygesen</v>
      </c>
      <c r="D25" s="20">
        <v>75165575</v>
      </c>
      <c r="E25" s="20" t="s">
        <v>50</v>
      </c>
      <c r="F25" s="21" t="s">
        <v>98</v>
      </c>
      <c r="G25" s="172" t="str">
        <f t="shared" si="0"/>
        <v>A</v>
      </c>
      <c r="H25" s="93">
        <f>Medlem!F25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7.45" customHeight="1" x14ac:dyDescent="0.2">
      <c r="A26" s="91">
        <f>Medlem!A25</f>
        <v>1405</v>
      </c>
      <c r="B26" s="91">
        <f>Medlem!B26</f>
        <v>23</v>
      </c>
      <c r="C26" s="91" t="str">
        <f>Medlem!C25</f>
        <v>Per Kongsbak</v>
      </c>
      <c r="D26" s="20">
        <v>75431494</v>
      </c>
      <c r="E26" s="20" t="s">
        <v>99</v>
      </c>
      <c r="F26" s="21" t="s">
        <v>100</v>
      </c>
      <c r="G26" s="172" t="str">
        <f t="shared" si="0"/>
        <v>A</v>
      </c>
      <c r="H26" s="93">
        <f>Medlem!F26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7.45" customHeight="1" x14ac:dyDescent="0.2">
      <c r="A27" s="91">
        <f>Medlem!A26</f>
        <v>3140</v>
      </c>
      <c r="B27" s="91">
        <f>Medlem!B27</f>
        <v>24</v>
      </c>
      <c r="C27" s="91" t="str">
        <f>Medlem!C26</f>
        <v>Steen Lindskov</v>
      </c>
      <c r="D27" s="20">
        <v>75160704</v>
      </c>
      <c r="E27" s="20" t="s">
        <v>101</v>
      </c>
      <c r="F27" s="21" t="s">
        <v>52</v>
      </c>
      <c r="G27" s="172" t="str">
        <f t="shared" si="0"/>
        <v>A</v>
      </c>
      <c r="H27" s="93">
        <f>Medlem!F27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7.45" customHeight="1" x14ac:dyDescent="0.2">
      <c r="A28" s="91">
        <f>Medlem!A27</f>
        <v>3173</v>
      </c>
      <c r="B28" s="91">
        <f>Medlem!B28</f>
        <v>25</v>
      </c>
      <c r="C28" s="91" t="str">
        <f>Medlem!C27</f>
        <v>Thet Oo</v>
      </c>
      <c r="D28" s="20">
        <v>36960511</v>
      </c>
      <c r="E28" s="20" t="s">
        <v>102</v>
      </c>
      <c r="F28" s="21" t="s">
        <v>103</v>
      </c>
      <c r="G28" s="172" t="str">
        <f t="shared" si="0"/>
        <v>A</v>
      </c>
      <c r="H28" s="93">
        <f>Medlem!F28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7.45" customHeight="1" x14ac:dyDescent="0.2">
      <c r="A29" s="91">
        <f>Medlem!A28</f>
        <v>1456</v>
      </c>
      <c r="B29" s="91">
        <f>Medlem!B29</f>
        <v>26</v>
      </c>
      <c r="C29" s="91" t="str">
        <f>Medlem!C28</f>
        <v>Martin Jensen</v>
      </c>
      <c r="D29" s="20">
        <v>75177779</v>
      </c>
      <c r="E29" s="20" t="s">
        <v>54</v>
      </c>
      <c r="F29" s="21" t="s">
        <v>55</v>
      </c>
      <c r="G29" s="172" t="str">
        <f t="shared" si="0"/>
        <v>A</v>
      </c>
      <c r="H29" s="93">
        <f>Medlem!F29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7.45" customHeight="1" x14ac:dyDescent="0.2">
      <c r="A30" s="91">
        <f>Medlem!A29</f>
        <v>3303</v>
      </c>
      <c r="B30" s="91">
        <f>Medlem!B30</f>
        <v>27</v>
      </c>
      <c r="C30" s="91" t="str">
        <f>Medlem!C29</f>
        <v>Tim Percival</v>
      </c>
      <c r="D30" s="27">
        <v>75120615</v>
      </c>
      <c r="E30" s="27" t="s">
        <v>104</v>
      </c>
      <c r="F30" s="28" t="s">
        <v>105</v>
      </c>
      <c r="G30" s="172" t="str">
        <f t="shared" si="0"/>
        <v>A</v>
      </c>
      <c r="H30" s="93">
        <f>Medlem!F30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7.45" customHeight="1" x14ac:dyDescent="0.2">
      <c r="A31" s="91">
        <f>Medlem!A30</f>
        <v>3155</v>
      </c>
      <c r="B31" s="91">
        <f>Medlem!B31</f>
        <v>28</v>
      </c>
      <c r="C31" s="91" t="str">
        <f>Medlem!C30</f>
        <v>Klaus P. B. Rasmussen</v>
      </c>
      <c r="D31" s="27">
        <v>23645700</v>
      </c>
      <c r="E31" s="27" t="s">
        <v>106</v>
      </c>
      <c r="F31" s="28" t="s">
        <v>107</v>
      </c>
      <c r="G31" s="172" t="str">
        <f t="shared" si="0"/>
        <v>A</v>
      </c>
      <c r="H31" s="93">
        <f>Medlem!F31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7.45" customHeight="1" x14ac:dyDescent="0.2">
      <c r="A32" s="91" t="e">
        <f>Medlem!#REF!</f>
        <v>#REF!</v>
      </c>
      <c r="B32" s="91">
        <f>Medlem!B32</f>
        <v>29</v>
      </c>
      <c r="C32" s="91" t="e">
        <f>Medlem!#REF!</f>
        <v>#REF!</v>
      </c>
      <c r="D32" s="27">
        <v>75460635</v>
      </c>
      <c r="E32" s="27" t="s">
        <v>108</v>
      </c>
      <c r="F32" s="28" t="s">
        <v>109</v>
      </c>
      <c r="G32" s="172" t="str">
        <f t="shared" si="0"/>
        <v>A</v>
      </c>
      <c r="H32" s="93">
        <f>Medlem!F32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7.45" customHeight="1" x14ac:dyDescent="0.2">
      <c r="A33" s="91">
        <f>Medlem!A31</f>
        <v>3063</v>
      </c>
      <c r="B33" s="91">
        <f>Medlem!B33</f>
        <v>30</v>
      </c>
      <c r="C33" s="91" t="str">
        <f>Medlem!C31</f>
        <v>Mark Sewell</v>
      </c>
      <c r="D33" s="27">
        <v>20841868</v>
      </c>
      <c r="E33" s="27" t="s">
        <v>110</v>
      </c>
      <c r="F33" s="28" t="s">
        <v>111</v>
      </c>
      <c r="G33" s="172" t="str">
        <f t="shared" si="0"/>
        <v>A</v>
      </c>
      <c r="H33" s="93">
        <f>Medlem!F33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7.45" customHeight="1" x14ac:dyDescent="0.2">
      <c r="A34" s="91">
        <f>Medlem!A32</f>
        <v>3397</v>
      </c>
      <c r="B34" s="91">
        <f>Medlem!B34</f>
        <v>31</v>
      </c>
      <c r="C34" s="91" t="str">
        <f>Medlem!C32</f>
        <v>Henrik Persson</v>
      </c>
      <c r="D34" s="26">
        <v>75174538</v>
      </c>
      <c r="E34" s="26" t="s">
        <v>56</v>
      </c>
      <c r="F34" s="29" t="s">
        <v>112</v>
      </c>
      <c r="G34" s="172" t="str">
        <f t="shared" si="0"/>
        <v>A</v>
      </c>
      <c r="H34" s="93">
        <f>Medlem!F34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7.45" customHeight="1" x14ac:dyDescent="0.2">
      <c r="A35" s="91">
        <f>Medlem!A33</f>
        <v>3073</v>
      </c>
      <c r="B35" s="91">
        <f>Medlem!B35</f>
        <v>32</v>
      </c>
      <c r="C35" s="91" t="str">
        <f>Medlem!C33</f>
        <v xml:space="preserve">Morten Køhlert </v>
      </c>
      <c r="D35" s="26">
        <v>75160078</v>
      </c>
      <c r="E35" s="26" t="s">
        <v>113</v>
      </c>
      <c r="F35" s="29" t="s">
        <v>114</v>
      </c>
      <c r="G35" s="172" t="str">
        <f t="shared" si="0"/>
        <v>A</v>
      </c>
      <c r="H35" s="93">
        <f>Medlem!F35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7.45" customHeight="1" x14ac:dyDescent="0.2">
      <c r="A36" s="91">
        <f>Medlem!A34</f>
        <v>3348</v>
      </c>
      <c r="B36" s="91">
        <f>Medlem!B36</f>
        <v>33</v>
      </c>
      <c r="C36" s="91" t="str">
        <f>Medlem!C34</f>
        <v>Claus Thygesen</v>
      </c>
      <c r="D36" s="20">
        <v>75160027</v>
      </c>
      <c r="E36" s="20" t="s">
        <v>59</v>
      </c>
      <c r="F36" s="21" t="s">
        <v>115</v>
      </c>
      <c r="G36" s="172" t="str">
        <f t="shared" si="0"/>
        <v>A</v>
      </c>
      <c r="H36" s="93">
        <f>Medlem!F36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7.45" customHeight="1" x14ac:dyDescent="0.2">
      <c r="A37" s="91">
        <f>Medlem!A35</f>
        <v>3292</v>
      </c>
      <c r="B37" s="91">
        <f>Medlem!B37</f>
        <v>34</v>
      </c>
      <c r="C37" s="91" t="str">
        <f>Medlem!C35</f>
        <v>Mkkel Feld</v>
      </c>
      <c r="D37" s="26">
        <v>61859836</v>
      </c>
      <c r="E37" s="26" t="s">
        <v>116</v>
      </c>
      <c r="F37" s="29" t="s">
        <v>117</v>
      </c>
      <c r="G37" s="172" t="str">
        <f t="shared" si="0"/>
        <v>A</v>
      </c>
      <c r="H37" s="93">
        <f>Medlem!F37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7.45" customHeight="1" x14ac:dyDescent="0.2">
      <c r="A38" s="91">
        <f>Medlem!A36</f>
        <v>3178</v>
      </c>
      <c r="B38" s="91">
        <f>Medlem!B38</f>
        <v>35</v>
      </c>
      <c r="C38" s="91" t="str">
        <f>Medlem!C36</f>
        <v>Bo Sørensen</v>
      </c>
      <c r="D38" s="26">
        <v>75191285</v>
      </c>
      <c r="E38" s="26" t="s">
        <v>118</v>
      </c>
      <c r="F38" s="29" t="s">
        <v>119</v>
      </c>
      <c r="G38" s="172" t="str">
        <f t="shared" si="0"/>
        <v>A</v>
      </c>
      <c r="H38" s="93">
        <f>Medlem!F38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7.45" customHeight="1" x14ac:dyDescent="0.2">
      <c r="A39" s="91">
        <f>Medlem!A37</f>
        <v>3498</v>
      </c>
      <c r="B39" s="91">
        <f>Medlem!B39</f>
        <v>36</v>
      </c>
      <c r="C39" s="91" t="str">
        <f>Medlem!C37</f>
        <v>Flemming Ø. Nielsen</v>
      </c>
      <c r="D39" s="26">
        <v>75176208</v>
      </c>
      <c r="E39" s="26" t="s">
        <v>61</v>
      </c>
      <c r="F39" s="29" t="s">
        <v>62</v>
      </c>
      <c r="G39" s="172" t="str">
        <f t="shared" si="0"/>
        <v>A</v>
      </c>
      <c r="H39" s="93">
        <f>Medlem!F39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7.45" customHeight="1" x14ac:dyDescent="0.2">
      <c r="A40" s="91">
        <f>Medlem!A38</f>
        <v>2620</v>
      </c>
      <c r="B40" s="91">
        <f>Medlem!B40</f>
        <v>37</v>
      </c>
      <c r="C40" s="91" t="str">
        <f>Medlem!C38</f>
        <v>Jan Laursen</v>
      </c>
      <c r="D40" s="26">
        <v>51327303</v>
      </c>
      <c r="E40" s="26" t="s">
        <v>120</v>
      </c>
      <c r="F40" s="29" t="s">
        <v>121</v>
      </c>
      <c r="G40" s="172" t="str">
        <f t="shared" si="0"/>
        <v>A</v>
      </c>
      <c r="H40" s="93">
        <f>Medlem!F40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3"/>
      <c r="S40" s="24"/>
      <c r="T40" s="23"/>
      <c r="U40" s="23"/>
    </row>
    <row r="41" spans="1:21" ht="17.45" customHeight="1" x14ac:dyDescent="0.2">
      <c r="A41" s="91">
        <f>Medlem!A39</f>
        <v>2829</v>
      </c>
      <c r="B41" s="91">
        <f>Medlem!B41</f>
        <v>38</v>
      </c>
      <c r="C41" s="91" t="str">
        <f>Medlem!C39</f>
        <v>Lars Andersen</v>
      </c>
      <c r="D41" s="26">
        <v>76881200</v>
      </c>
      <c r="E41" s="26" t="s">
        <v>122</v>
      </c>
      <c r="F41" s="21" t="s">
        <v>63</v>
      </c>
      <c r="G41" s="172" t="str">
        <f t="shared" si="0"/>
        <v>A</v>
      </c>
      <c r="H41" s="93">
        <f>Medlem!F41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23"/>
      <c r="R41" s="30"/>
      <c r="S41" s="24"/>
      <c r="T41" s="23"/>
      <c r="U41" s="23"/>
    </row>
    <row r="42" spans="1:21" ht="17.45" customHeight="1" x14ac:dyDescent="0.2">
      <c r="A42" s="91" t="str">
        <f>Medlem!A40</f>
        <v xml:space="preserve"> </v>
      </c>
      <c r="B42" s="91">
        <f>Medlem!B42</f>
        <v>39</v>
      </c>
      <c r="C42" s="91" t="str">
        <f>Medlem!C40</f>
        <v xml:space="preserve"> </v>
      </c>
      <c r="D42" s="26">
        <v>22180377</v>
      </c>
      <c r="E42" s="26" t="s">
        <v>65</v>
      </c>
      <c r="F42" s="21" t="s">
        <v>66</v>
      </c>
      <c r="G42" s="172" t="s">
        <v>123</v>
      </c>
      <c r="H42" s="93">
        <f>Medlem!F42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23"/>
      <c r="R42" s="30"/>
      <c r="S42" s="24"/>
      <c r="T42" s="23"/>
      <c r="U42" s="23"/>
    </row>
    <row r="43" spans="1:21" ht="17.45" customHeight="1" x14ac:dyDescent="0.2">
      <c r="A43" s="91" t="str">
        <f>Medlem!A41</f>
        <v xml:space="preserve"> </v>
      </c>
      <c r="B43" s="91">
        <f>Medlem!B43</f>
        <v>40</v>
      </c>
      <c r="C43" s="91" t="str">
        <f>Medlem!C41</f>
        <v xml:space="preserve"> </v>
      </c>
      <c r="D43" s="26"/>
      <c r="E43" s="26"/>
      <c r="F43" s="21"/>
      <c r="G43" s="172"/>
      <c r="H43" s="93">
        <f>Medlem!F43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23"/>
      <c r="R43" s="30"/>
      <c r="S43" s="24"/>
      <c r="T43" s="23"/>
      <c r="U43" s="23"/>
    </row>
    <row r="44" spans="1:21" ht="17.45" customHeight="1" x14ac:dyDescent="0.2">
      <c r="A44" s="91" t="str">
        <f>Medlem!A42</f>
        <v xml:space="preserve"> </v>
      </c>
      <c r="B44" s="91">
        <f>Medlem!B44</f>
        <v>41</v>
      </c>
      <c r="C44" s="91" t="str">
        <f>Medlem!C42</f>
        <v xml:space="preserve"> </v>
      </c>
      <c r="D44" s="26">
        <v>75101299</v>
      </c>
      <c r="E44" s="26" t="s">
        <v>124</v>
      </c>
      <c r="F44" s="21" t="s">
        <v>125</v>
      </c>
      <c r="G44" s="172" t="s">
        <v>123</v>
      </c>
      <c r="H44" s="93">
        <f>Medlem!F45</f>
        <v>26</v>
      </c>
      <c r="I44" s="22">
        <f t="shared" si="1"/>
        <v>4</v>
      </c>
      <c r="J44" s="22"/>
      <c r="K44" s="15"/>
      <c r="L44" s="23"/>
      <c r="M44" s="23"/>
      <c r="N44" s="23"/>
      <c r="O44" s="23"/>
      <c r="P44" s="23"/>
      <c r="Q44" s="23"/>
      <c r="R44" s="30"/>
      <c r="S44" s="24"/>
      <c r="T44" s="23"/>
      <c r="U44" s="23"/>
    </row>
    <row r="45" spans="1:21" ht="17.45" customHeight="1" x14ac:dyDescent="0.2">
      <c r="A45" s="91" t="str">
        <f>Medlem!A43</f>
        <v xml:space="preserve"> </v>
      </c>
      <c r="B45" s="91">
        <f>Medlem!B45</f>
        <v>42</v>
      </c>
      <c r="C45" s="91" t="str">
        <f>Medlem!C43</f>
        <v xml:space="preserve"> </v>
      </c>
      <c r="D45" s="26"/>
      <c r="E45" s="26"/>
      <c r="F45" s="21"/>
      <c r="G45" s="172"/>
      <c r="H45" s="93" t="e">
        <f>Medlem!#REF!</f>
        <v>#REF!</v>
      </c>
      <c r="I45" s="22"/>
      <c r="J45" s="22"/>
      <c r="K45" s="15"/>
      <c r="L45" s="23"/>
      <c r="M45" s="23"/>
      <c r="N45" s="23"/>
      <c r="O45" s="23"/>
      <c r="P45" s="23"/>
      <c r="Q45" s="23"/>
      <c r="R45" s="30"/>
      <c r="S45" s="24"/>
      <c r="T45" s="23"/>
      <c r="U45" s="23"/>
    </row>
    <row r="46" spans="1:21" ht="17.45" customHeight="1" x14ac:dyDescent="0.2">
      <c r="A46" s="91" t="str">
        <f>Medlem!A44</f>
        <v xml:space="preserve"> </v>
      </c>
      <c r="B46" s="91">
        <f>Medlem!B46</f>
        <v>43</v>
      </c>
      <c r="C46" s="91" t="str">
        <f>Medlem!C44</f>
        <v xml:space="preserve"> </v>
      </c>
      <c r="D46" s="26">
        <v>51748003</v>
      </c>
      <c r="E46" s="26" t="s">
        <v>126</v>
      </c>
      <c r="F46" s="21" t="s">
        <v>127</v>
      </c>
      <c r="G46" s="172" t="s">
        <v>123</v>
      </c>
      <c r="H46" s="93">
        <f>Medlem!F46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23"/>
      <c r="R46" s="30"/>
      <c r="S46" s="24"/>
      <c r="T46" s="23"/>
      <c r="U46" s="23"/>
    </row>
    <row r="47" spans="1:21" ht="21" customHeight="1" x14ac:dyDescent="0.2">
      <c r="A47" s="23"/>
      <c r="B47" s="26"/>
      <c r="C47" s="26"/>
      <c r="D47" s="23"/>
      <c r="E47" s="23"/>
      <c r="F47" s="31"/>
      <c r="G47" s="172"/>
      <c r="H47" s="15"/>
      <c r="I47" s="22"/>
      <c r="J47" s="22"/>
      <c r="K47" s="15"/>
      <c r="L47" s="23"/>
      <c r="M47" s="23"/>
      <c r="N47" s="23"/>
      <c r="O47" s="23"/>
      <c r="P47" s="23" t="s">
        <v>71</v>
      </c>
      <c r="Q47" s="23"/>
      <c r="R47" s="264"/>
      <c r="S47" s="264"/>
      <c r="T47" s="23"/>
      <c r="U47" s="23"/>
    </row>
    <row r="48" spans="1:21" x14ac:dyDescent="0.2">
      <c r="H48" s="32"/>
      <c r="J48" s="5" t="s">
        <v>72</v>
      </c>
    </row>
  </sheetData>
  <mergeCells count="1">
    <mergeCell ref="R47:S47"/>
  </mergeCells>
  <phoneticPr fontId="13" type="noConversion"/>
  <hyperlinks>
    <hyperlink ref="F4" r:id="rId1" xr:uid="{00000000-0004-0000-0200-000000000000}"/>
    <hyperlink ref="F5" r:id="rId2" xr:uid="{00000000-0004-0000-0200-000001000000}"/>
    <hyperlink ref="F6" r:id="rId3" xr:uid="{00000000-0004-0000-0200-000002000000}"/>
    <hyperlink ref="F7" r:id="rId4" xr:uid="{00000000-0004-0000-0200-000003000000}"/>
    <hyperlink ref="F8" r:id="rId5" xr:uid="{00000000-0004-0000-0200-000004000000}"/>
    <hyperlink ref="F9" r:id="rId6" xr:uid="{00000000-0004-0000-0200-000005000000}"/>
    <hyperlink ref="F10" r:id="rId7" xr:uid="{00000000-0004-0000-0200-000006000000}"/>
    <hyperlink ref="F11" r:id="rId8" xr:uid="{00000000-0004-0000-0200-000007000000}"/>
    <hyperlink ref="F12" r:id="rId9" xr:uid="{00000000-0004-0000-0200-000008000000}"/>
    <hyperlink ref="F13" r:id="rId10" xr:uid="{00000000-0004-0000-0200-000009000000}"/>
    <hyperlink ref="F14" r:id="rId11" xr:uid="{00000000-0004-0000-0200-00000A000000}"/>
    <hyperlink ref="F15" r:id="rId12" xr:uid="{00000000-0004-0000-0200-00000B000000}"/>
    <hyperlink ref="F16" r:id="rId13" xr:uid="{00000000-0004-0000-0200-00000C000000}"/>
    <hyperlink ref="F17" r:id="rId14" xr:uid="{00000000-0004-0000-0200-00000D000000}"/>
    <hyperlink ref="F19" r:id="rId15" xr:uid="{00000000-0004-0000-0200-00000E000000}"/>
    <hyperlink ref="F20" r:id="rId16" xr:uid="{00000000-0004-0000-0200-00000F000000}"/>
    <hyperlink ref="F21" r:id="rId17" xr:uid="{00000000-0004-0000-0200-000010000000}"/>
    <hyperlink ref="F23" r:id="rId18" xr:uid="{00000000-0004-0000-0200-000011000000}"/>
    <hyperlink ref="F24" r:id="rId19" xr:uid="{00000000-0004-0000-0200-000012000000}"/>
    <hyperlink ref="F25" r:id="rId20" xr:uid="{00000000-0004-0000-0200-000013000000}"/>
    <hyperlink ref="F28" r:id="rId21" xr:uid="{00000000-0004-0000-0200-000014000000}"/>
    <hyperlink ref="F30" r:id="rId22" xr:uid="{00000000-0004-0000-0200-000015000000}"/>
    <hyperlink ref="F31" r:id="rId23" xr:uid="{00000000-0004-0000-0200-000016000000}"/>
    <hyperlink ref="F32" r:id="rId24" xr:uid="{00000000-0004-0000-0200-000017000000}"/>
    <hyperlink ref="F33" r:id="rId25" xr:uid="{00000000-0004-0000-0200-000018000000}"/>
    <hyperlink ref="F34" r:id="rId26" xr:uid="{00000000-0004-0000-0200-000019000000}"/>
    <hyperlink ref="F35" r:id="rId27" xr:uid="{00000000-0004-0000-0200-00001A000000}"/>
    <hyperlink ref="F36" r:id="rId28" xr:uid="{00000000-0004-0000-0200-00001B000000}"/>
    <hyperlink ref="F37" r:id="rId29" xr:uid="{00000000-0004-0000-0200-00001C000000}"/>
    <hyperlink ref="F38" r:id="rId30" xr:uid="{00000000-0004-0000-0200-00001D000000}"/>
    <hyperlink ref="F39" r:id="rId31" xr:uid="{00000000-0004-0000-0200-00001E000000}"/>
    <hyperlink ref="F40" r:id="rId32" xr:uid="{00000000-0004-0000-0200-00001F000000}"/>
    <hyperlink ref="F41" r:id="rId33" xr:uid="{00000000-0004-0000-0200-000020000000}"/>
    <hyperlink ref="F42" r:id="rId34" xr:uid="{00000000-0004-0000-0200-000021000000}"/>
    <hyperlink ref="F44" r:id="rId35" xr:uid="{00000000-0004-0000-0200-000022000000}"/>
    <hyperlink ref="F22" r:id="rId36" xr:uid="{00000000-0004-0000-0200-000023000000}"/>
    <hyperlink ref="F46" r:id="rId37" xr:uid="{00000000-0004-0000-02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verticalDpi="4294967295" r:id="rId38"/>
  <headerFooter alignWithMargins="0">
    <oddHeader>&amp;L&amp;"Comic Sans MS,Normal"&amp;16Efter Fyraften 
&amp;14&amp;UMatchen den          -         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/>
  <dimension ref="A1:AB51"/>
  <sheetViews>
    <sheetView topLeftCell="A13" zoomScaleNormal="100" workbookViewId="0">
      <selection activeCell="C36" sqref="C36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73</v>
      </c>
      <c r="G4" s="173" t="str">
        <f t="shared" ref="G4:G41" si="0">IF(H4&gt;$C$3,"B","A")</f>
        <v>A</v>
      </c>
      <c r="H4" s="93">
        <f>Medlem!F4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345</v>
      </c>
      <c r="B5" s="91">
        <f>Medlem!B5</f>
        <v>2</v>
      </c>
      <c r="C5" s="91" t="str">
        <f>Medlem!C5</f>
        <v>Mikael Kodbøl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Medlem!F5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628</v>
      </c>
      <c r="B6" s="91">
        <f>Medlem!B6</f>
        <v>3</v>
      </c>
      <c r="C6" s="91" t="str">
        <f>Medlem!C6</f>
        <v>Kaj Kristensen</v>
      </c>
      <c r="D6" s="20">
        <v>30257808</v>
      </c>
      <c r="E6" s="20" t="s">
        <v>74</v>
      </c>
      <c r="F6" s="21" t="s">
        <v>75</v>
      </c>
      <c r="G6" s="172" t="str">
        <f t="shared" si="0"/>
        <v>A</v>
      </c>
      <c r="H6" s="93">
        <f>Medlem!F6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1255</v>
      </c>
      <c r="B7" s="91">
        <f>Medlem!B7</f>
        <v>4</v>
      </c>
      <c r="C7" s="91" t="str">
        <f>Medlem!C7</f>
        <v>Jørgen Bargisen</v>
      </c>
      <c r="D7" s="20">
        <v>75153507</v>
      </c>
      <c r="E7" s="20" t="s">
        <v>33</v>
      </c>
      <c r="F7" s="21" t="s">
        <v>76</v>
      </c>
      <c r="G7" s="172" t="str">
        <f t="shared" si="0"/>
        <v>A</v>
      </c>
      <c r="H7" s="93">
        <f>Medlem!F7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1244</v>
      </c>
      <c r="B8" s="91">
        <f>Medlem!B8</f>
        <v>5</v>
      </c>
      <c r="C8" s="91" t="str">
        <f>Medlem!C8</f>
        <v>Claus Nielsen</v>
      </c>
      <c r="D8" s="20">
        <v>75174829</v>
      </c>
      <c r="E8" s="20" t="s">
        <v>34</v>
      </c>
      <c r="F8" s="21" t="s">
        <v>77</v>
      </c>
      <c r="G8" s="172" t="str">
        <f t="shared" si="0"/>
        <v>A</v>
      </c>
      <c r="H8" s="93">
        <f>Medlem!F8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1401</v>
      </c>
      <c r="B9" s="91">
        <f>Medlem!B9</f>
        <v>6</v>
      </c>
      <c r="C9" s="91" t="str">
        <f>Medlem!C9</f>
        <v>Heine Madsen</v>
      </c>
      <c r="D9" s="20">
        <v>75224481</v>
      </c>
      <c r="E9" s="20" t="s">
        <v>36</v>
      </c>
      <c r="F9" s="21" t="s">
        <v>37</v>
      </c>
      <c r="G9" s="172" t="str">
        <f t="shared" si="0"/>
        <v>A</v>
      </c>
      <c r="H9" s="93">
        <f>Medlem!F9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1494</v>
      </c>
      <c r="B10" s="91">
        <f>Medlem!B10</f>
        <v>7</v>
      </c>
      <c r="C10" s="91" t="str">
        <f>Medlem!C10</f>
        <v>Mike Jensen</v>
      </c>
      <c r="D10" s="20">
        <v>75172916</v>
      </c>
      <c r="E10" s="20" t="s">
        <v>78</v>
      </c>
      <c r="F10" s="21" t="s">
        <v>79</v>
      </c>
      <c r="G10" s="172" t="str">
        <f t="shared" si="0"/>
        <v>A</v>
      </c>
      <c r="H10" s="93">
        <f>Medlem!F10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1595</v>
      </c>
      <c r="B11" s="91">
        <f>Medlem!B11</f>
        <v>8</v>
      </c>
      <c r="C11" s="91" t="str">
        <f>Medlem!C11</f>
        <v>Frank Lysebjerg</v>
      </c>
      <c r="D11" s="20">
        <v>75167743</v>
      </c>
      <c r="E11" s="20" t="s">
        <v>80</v>
      </c>
      <c r="F11" s="21" t="s">
        <v>39</v>
      </c>
      <c r="G11" s="172" t="str">
        <f t="shared" si="0"/>
        <v>A</v>
      </c>
      <c r="H11" s="93">
        <f>Medlem!F11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253</v>
      </c>
      <c r="B12" s="91">
        <f>Medlem!B12</f>
        <v>9</v>
      </c>
      <c r="C12" s="91" t="str">
        <f>Medlem!C12</f>
        <v>Jimmy Madsen</v>
      </c>
      <c r="D12" s="20">
        <v>46934423</v>
      </c>
      <c r="E12" s="20" t="s">
        <v>81</v>
      </c>
      <c r="F12" s="21" t="s">
        <v>82</v>
      </c>
      <c r="G12" s="172" t="str">
        <f t="shared" si="0"/>
        <v>A</v>
      </c>
      <c r="H12" s="93">
        <f>Medlem!F12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1814</v>
      </c>
      <c r="B13" s="91">
        <f>Medlem!B13</f>
        <v>10</v>
      </c>
      <c r="C13" s="91" t="str">
        <f>Medlem!C13</f>
        <v>Carsten Sussemiehl</v>
      </c>
      <c r="D13" s="20">
        <v>75139224</v>
      </c>
      <c r="E13" s="20" t="s">
        <v>40</v>
      </c>
      <c r="F13" s="21" t="s">
        <v>83</v>
      </c>
      <c r="G13" s="172" t="str">
        <f t="shared" si="0"/>
        <v>A</v>
      </c>
      <c r="H13" s="93">
        <f>Medlem!F13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1792</v>
      </c>
      <c r="B14" s="91">
        <f>Medlem!B14</f>
        <v>11</v>
      </c>
      <c r="C14" s="91" t="str">
        <f>Medlem!C14</f>
        <v>Søren Persson</v>
      </c>
      <c r="D14" s="20">
        <v>75172230</v>
      </c>
      <c r="E14" s="20" t="s">
        <v>84</v>
      </c>
      <c r="F14" s="21" t="s">
        <v>85</v>
      </c>
      <c r="G14" s="172" t="str">
        <f t="shared" si="0"/>
        <v>A</v>
      </c>
      <c r="H14" s="93">
        <f>Medlem!F14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1847</v>
      </c>
      <c r="B15" s="91">
        <f>Medlem!B15</f>
        <v>12</v>
      </c>
      <c r="C15" s="91" t="str">
        <f>Medlem!C15</f>
        <v>Jimmy Uldbæk</v>
      </c>
      <c r="D15" s="20">
        <v>75151143</v>
      </c>
      <c r="E15" s="20" t="s">
        <v>41</v>
      </c>
      <c r="F15" s="21" t="s">
        <v>86</v>
      </c>
      <c r="G15" s="172" t="str">
        <f t="shared" si="0"/>
        <v>A</v>
      </c>
      <c r="H15" s="93">
        <f>Medlem!F15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2070</v>
      </c>
      <c r="B16" s="91">
        <f>Medlem!B16</f>
        <v>13</v>
      </c>
      <c r="C16" s="91" t="str">
        <f>Medlem!C16</f>
        <v>Torben Wolf</v>
      </c>
      <c r="D16" s="20">
        <v>60878867</v>
      </c>
      <c r="E16" s="20" t="s">
        <v>87</v>
      </c>
      <c r="F16" s="21" t="s">
        <v>88</v>
      </c>
      <c r="G16" s="172" t="str">
        <f t="shared" si="0"/>
        <v>A</v>
      </c>
      <c r="H16" s="93">
        <f>Medlem!F16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1846</v>
      </c>
      <c r="B17" s="91">
        <f>Medlem!B17</f>
        <v>14</v>
      </c>
      <c r="C17" s="91" t="str">
        <f>Medlem!C17</f>
        <v>Ove Nielsen</v>
      </c>
      <c r="D17" s="20">
        <v>75174375</v>
      </c>
      <c r="E17" s="20" t="s">
        <v>89</v>
      </c>
      <c r="F17" s="21" t="s">
        <v>90</v>
      </c>
      <c r="G17" s="172" t="str">
        <f t="shared" si="0"/>
        <v>A</v>
      </c>
      <c r="H17" s="93">
        <f>Medlem!F17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2308</v>
      </c>
      <c r="B18" s="91">
        <f>Medlem!B18</f>
        <v>15</v>
      </c>
      <c r="C18" s="91" t="str">
        <f>Medlem!C18</f>
        <v>Kristian Sørensen</v>
      </c>
      <c r="D18" s="20">
        <v>75160930</v>
      </c>
      <c r="E18" s="20" t="s">
        <v>91</v>
      </c>
      <c r="F18" s="20"/>
      <c r="G18" s="172" t="str">
        <f t="shared" si="0"/>
        <v>A</v>
      </c>
      <c r="H18" s="93">
        <f>Medlem!F18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2549</v>
      </c>
      <c r="B19" s="91">
        <f>Medlem!B19</f>
        <v>16</v>
      </c>
      <c r="C19" s="91" t="str">
        <f>Medlem!C19</f>
        <v>Lars Lasgaard</v>
      </c>
      <c r="D19" s="20">
        <v>75460499</v>
      </c>
      <c r="E19" s="20" t="s">
        <v>42</v>
      </c>
      <c r="F19" s="21" t="s">
        <v>92</v>
      </c>
      <c r="G19" s="172" t="str">
        <f t="shared" si="0"/>
        <v>A</v>
      </c>
      <c r="H19" s="93">
        <f>Medlem!F19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1702</v>
      </c>
      <c r="B20" s="91">
        <f>Medlem!B20</f>
        <v>17</v>
      </c>
      <c r="C20" s="91" t="str">
        <f>Medlem!C20</f>
        <v>Bo Søborg</v>
      </c>
      <c r="D20" s="20">
        <v>75101900</v>
      </c>
      <c r="E20" s="20" t="s">
        <v>93</v>
      </c>
      <c r="F20" s="21" t="s">
        <v>94</v>
      </c>
      <c r="G20" s="172" t="str">
        <f t="shared" si="0"/>
        <v>A</v>
      </c>
      <c r="H20" s="93">
        <f>Medlem!F20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1311</v>
      </c>
      <c r="B21" s="91">
        <f>Medlem!B21</f>
        <v>18</v>
      </c>
      <c r="C21" s="91" t="str">
        <f>Medlem!C21</f>
        <v>Lars Torbensen</v>
      </c>
      <c r="D21" s="20">
        <v>75123165</v>
      </c>
      <c r="E21" s="20" t="s">
        <v>95</v>
      </c>
      <c r="F21" s="21" t="s">
        <v>96</v>
      </c>
      <c r="G21" s="172" t="str">
        <f t="shared" si="0"/>
        <v>A</v>
      </c>
      <c r="H21" s="93">
        <f>Medlem!F21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2474</v>
      </c>
      <c r="B22" s="91">
        <f>Medlem!B22</f>
        <v>19</v>
      </c>
      <c r="C22" s="91" t="str">
        <f>Medlem!C22</f>
        <v>Per Svenningsen</v>
      </c>
      <c r="D22" s="20">
        <v>75179470</v>
      </c>
      <c r="E22" s="20" t="s">
        <v>44</v>
      </c>
      <c r="F22" s="90" t="s">
        <v>45</v>
      </c>
      <c r="G22" s="172" t="str">
        <f t="shared" si="0"/>
        <v>A</v>
      </c>
      <c r="H22" s="93">
        <f>Medlem!F22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1257</v>
      </c>
      <c r="B23" s="91">
        <f>Medlem!B23</f>
        <v>20</v>
      </c>
      <c r="C23" s="91" t="str">
        <f>Medlem!C23</f>
        <v>Søren Olesen</v>
      </c>
      <c r="D23" s="20">
        <v>75102471</v>
      </c>
      <c r="E23" s="20" t="s">
        <v>47</v>
      </c>
      <c r="F23" s="21" t="s">
        <v>48</v>
      </c>
      <c r="G23" s="172" t="str">
        <f t="shared" si="0"/>
        <v>A</v>
      </c>
      <c r="H23" s="93">
        <f>Medlem!F23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2785</v>
      </c>
      <c r="B24" s="91">
        <f>Medlem!B24</f>
        <v>21</v>
      </c>
      <c r="C24" s="91" t="str">
        <f>Medlem!C24</f>
        <v>Martin Thygesen</v>
      </c>
      <c r="D24" s="20">
        <v>75172356</v>
      </c>
      <c r="E24" s="20" t="s">
        <v>49</v>
      </c>
      <c r="F24" s="21" t="s">
        <v>97</v>
      </c>
      <c r="G24" s="172" t="str">
        <f t="shared" si="0"/>
        <v>A</v>
      </c>
      <c r="H24" s="93">
        <f>Medlem!F24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1405</v>
      </c>
      <c r="B25" s="91">
        <f>Medlem!B25</f>
        <v>22</v>
      </c>
      <c r="C25" s="91" t="str">
        <f>Medlem!C25</f>
        <v>Per Kongsbak</v>
      </c>
      <c r="D25" s="20">
        <v>75165575</v>
      </c>
      <c r="E25" s="20" t="s">
        <v>50</v>
      </c>
      <c r="F25" s="21" t="s">
        <v>98</v>
      </c>
      <c r="G25" s="172" t="str">
        <f t="shared" si="0"/>
        <v>A</v>
      </c>
      <c r="H25" s="93">
        <f>Medlem!F25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3140</v>
      </c>
      <c r="B26" s="91">
        <f>Medlem!B26</f>
        <v>23</v>
      </c>
      <c r="C26" s="91" t="str">
        <f>Medlem!C26</f>
        <v>Steen Lindskov</v>
      </c>
      <c r="D26" s="20">
        <v>75431494</v>
      </c>
      <c r="E26" s="20" t="s">
        <v>99</v>
      </c>
      <c r="F26" s="21" t="s">
        <v>100</v>
      </c>
      <c r="G26" s="172" t="str">
        <f t="shared" si="0"/>
        <v>A</v>
      </c>
      <c r="H26" s="93">
        <f>Medlem!F26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3173</v>
      </c>
      <c r="B27" s="91">
        <f>Medlem!B27</f>
        <v>24</v>
      </c>
      <c r="C27" s="91" t="str">
        <f>Medlem!C27</f>
        <v>Thet Oo</v>
      </c>
      <c r="D27" s="20">
        <v>75160704</v>
      </c>
      <c r="E27" s="20" t="s">
        <v>101</v>
      </c>
      <c r="F27" s="21" t="s">
        <v>52</v>
      </c>
      <c r="G27" s="172" t="str">
        <f t="shared" si="0"/>
        <v>A</v>
      </c>
      <c r="H27" s="93">
        <f>Medlem!F27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1456</v>
      </c>
      <c r="B28" s="91">
        <f>Medlem!B28</f>
        <v>25</v>
      </c>
      <c r="C28" s="91" t="str">
        <f>Medlem!C28</f>
        <v>Martin Jensen</v>
      </c>
      <c r="D28" s="20">
        <v>36960511</v>
      </c>
      <c r="E28" s="20" t="s">
        <v>102</v>
      </c>
      <c r="F28" s="21" t="s">
        <v>103</v>
      </c>
      <c r="G28" s="172" t="str">
        <f t="shared" si="0"/>
        <v>A</v>
      </c>
      <c r="H28" s="93">
        <f>Medlem!F28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3303</v>
      </c>
      <c r="B29" s="91">
        <f>Medlem!B29</f>
        <v>26</v>
      </c>
      <c r="C29" s="91" t="str">
        <f>Medlem!C29</f>
        <v>Tim Percival</v>
      </c>
      <c r="D29" s="20">
        <v>75177779</v>
      </c>
      <c r="E29" s="20" t="s">
        <v>54</v>
      </c>
      <c r="F29" s="21" t="s">
        <v>55</v>
      </c>
      <c r="G29" s="172" t="str">
        <f t="shared" si="0"/>
        <v>A</v>
      </c>
      <c r="H29" s="93">
        <f>Medlem!F29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3155</v>
      </c>
      <c r="B30" s="91">
        <f>Medlem!B30</f>
        <v>27</v>
      </c>
      <c r="C30" s="91" t="str">
        <f>Medlem!C30</f>
        <v>Klaus P. B. Rasmussen</v>
      </c>
      <c r="D30" s="27">
        <v>75120615</v>
      </c>
      <c r="E30" s="27" t="s">
        <v>104</v>
      </c>
      <c r="F30" s="28" t="s">
        <v>105</v>
      </c>
      <c r="G30" s="172" t="str">
        <f t="shared" si="0"/>
        <v>A</v>
      </c>
      <c r="H30" s="93">
        <f>Medlem!F30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3063</v>
      </c>
      <c r="B31" s="91">
        <f>Medlem!B31</f>
        <v>28</v>
      </c>
      <c r="C31" s="91" t="str">
        <f>Medlem!C31</f>
        <v>Mark Sewell</v>
      </c>
      <c r="D31" s="27">
        <v>23645700</v>
      </c>
      <c r="E31" s="27" t="s">
        <v>106</v>
      </c>
      <c r="F31" s="28" t="s">
        <v>107</v>
      </c>
      <c r="G31" s="172" t="str">
        <f t="shared" si="0"/>
        <v>A</v>
      </c>
      <c r="H31" s="93">
        <f>Medlem!F31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3397</v>
      </c>
      <c r="B32" s="91">
        <f>Medlem!B32</f>
        <v>29</v>
      </c>
      <c r="C32" s="91" t="str">
        <f>Medlem!C32</f>
        <v>Henrik Persson</v>
      </c>
      <c r="D32" s="27">
        <v>75460635</v>
      </c>
      <c r="E32" s="27" t="s">
        <v>108</v>
      </c>
      <c r="F32" s="28" t="s">
        <v>109</v>
      </c>
      <c r="G32" s="172" t="str">
        <f t="shared" si="0"/>
        <v>A</v>
      </c>
      <c r="H32" s="93">
        <f>Medlem!F32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3073</v>
      </c>
      <c r="B33" s="91">
        <f>Medlem!B33</f>
        <v>30</v>
      </c>
      <c r="C33" s="91" t="str">
        <f>Medlem!C33</f>
        <v xml:space="preserve">Morten Køhlert </v>
      </c>
      <c r="D33" s="27">
        <v>20841868</v>
      </c>
      <c r="E33" s="27" t="s">
        <v>110</v>
      </c>
      <c r="F33" s="28" t="s">
        <v>111</v>
      </c>
      <c r="G33" s="172" t="str">
        <f t="shared" si="0"/>
        <v>A</v>
      </c>
      <c r="H33" s="93">
        <f>Medlem!F33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3348</v>
      </c>
      <c r="B34" s="91">
        <f>Medlem!B34</f>
        <v>31</v>
      </c>
      <c r="C34" s="91" t="str">
        <f>Medlem!C34</f>
        <v>Claus Thygesen</v>
      </c>
      <c r="D34" s="26">
        <v>75174538</v>
      </c>
      <c r="E34" s="26" t="s">
        <v>56</v>
      </c>
      <c r="F34" s="29" t="s">
        <v>112</v>
      </c>
      <c r="G34" s="172" t="str">
        <f t="shared" si="0"/>
        <v>A</v>
      </c>
      <c r="H34" s="93">
        <f>Medlem!F34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3292</v>
      </c>
      <c r="B35" s="91">
        <f>Medlem!B35</f>
        <v>32</v>
      </c>
      <c r="C35" s="91" t="str">
        <f>Medlem!C35</f>
        <v>Mkkel Feld</v>
      </c>
      <c r="D35" s="26">
        <v>75160078</v>
      </c>
      <c r="E35" s="26" t="s">
        <v>113</v>
      </c>
      <c r="F35" s="29" t="s">
        <v>114</v>
      </c>
      <c r="G35" s="172" t="str">
        <f t="shared" si="0"/>
        <v>A</v>
      </c>
      <c r="H35" s="93">
        <f>Medlem!F35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3178</v>
      </c>
      <c r="B36" s="91">
        <f>Medlem!B36</f>
        <v>33</v>
      </c>
      <c r="C36" s="91" t="str">
        <f>Medlem!C36</f>
        <v>Bo Sørensen</v>
      </c>
      <c r="D36" s="20">
        <v>75160027</v>
      </c>
      <c r="E36" s="20" t="s">
        <v>59</v>
      </c>
      <c r="F36" s="21" t="s">
        <v>115</v>
      </c>
      <c r="G36" s="172" t="str">
        <f t="shared" si="0"/>
        <v>A</v>
      </c>
      <c r="H36" s="93">
        <f>Medlem!F36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3498</v>
      </c>
      <c r="B37" s="91">
        <f>Medlem!B37</f>
        <v>34</v>
      </c>
      <c r="C37" s="91" t="str">
        <f>Medlem!C37</f>
        <v>Flemming Ø. Nielsen</v>
      </c>
      <c r="D37" s="26">
        <v>61859836</v>
      </c>
      <c r="E37" s="26" t="s">
        <v>116</v>
      </c>
      <c r="F37" s="29" t="s">
        <v>117</v>
      </c>
      <c r="G37" s="172" t="str">
        <f t="shared" si="0"/>
        <v>A</v>
      </c>
      <c r="H37" s="93">
        <f>Medlem!F37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2620</v>
      </c>
      <c r="B38" s="91">
        <f>Medlem!B38</f>
        <v>35</v>
      </c>
      <c r="C38" s="91" t="str">
        <f>Medlem!C38</f>
        <v>Jan Laursen</v>
      </c>
      <c r="D38" s="26">
        <v>75191285</v>
      </c>
      <c r="E38" s="26" t="s">
        <v>118</v>
      </c>
      <c r="F38" s="29" t="s">
        <v>119</v>
      </c>
      <c r="G38" s="172" t="str">
        <f t="shared" si="0"/>
        <v>A</v>
      </c>
      <c r="H38" s="93">
        <f>Medlem!F38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2829</v>
      </c>
      <c r="B39" s="91">
        <f>Medlem!B39</f>
        <v>36</v>
      </c>
      <c r="C39" s="91" t="str">
        <f>Medlem!C39</f>
        <v>Lars Andersen</v>
      </c>
      <c r="D39" s="26">
        <v>75176208</v>
      </c>
      <c r="E39" s="26" t="s">
        <v>61</v>
      </c>
      <c r="F39" s="29" t="s">
        <v>62</v>
      </c>
      <c r="G39" s="172" t="str">
        <f t="shared" si="0"/>
        <v>A</v>
      </c>
      <c r="H39" s="93">
        <f>Medlem!F39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 t="str">
        <f>Medlem!A40</f>
        <v xml:space="preserve"> </v>
      </c>
      <c r="B40" s="91">
        <f>Medlem!B40</f>
        <v>37</v>
      </c>
      <c r="C40" s="91" t="str">
        <f>Medlem!C40</f>
        <v xml:space="preserve"> </v>
      </c>
      <c r="D40" s="26">
        <v>51327303</v>
      </c>
      <c r="E40" s="26" t="s">
        <v>120</v>
      </c>
      <c r="F40" s="29" t="s">
        <v>121</v>
      </c>
      <c r="G40" s="172" t="str">
        <f t="shared" si="0"/>
        <v>A</v>
      </c>
      <c r="H40" s="93">
        <f>Medlem!F40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 t="str">
        <f>Medlem!A41</f>
        <v xml:space="preserve"> </v>
      </c>
      <c r="B41" s="91">
        <f>Medlem!B41</f>
        <v>38</v>
      </c>
      <c r="C41" s="91" t="str">
        <f>Medlem!C41</f>
        <v xml:space="preserve"> </v>
      </c>
      <c r="D41" s="26">
        <v>76881200</v>
      </c>
      <c r="E41" s="26" t="s">
        <v>122</v>
      </c>
      <c r="F41" s="21" t="s">
        <v>63</v>
      </c>
      <c r="G41" s="172" t="str">
        <f t="shared" si="0"/>
        <v>A</v>
      </c>
      <c r="H41" s="93">
        <f>Medlem!F41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 t="str">
        <f>Medlem!A42</f>
        <v xml:space="preserve"> </v>
      </c>
      <c r="B42" s="91">
        <f>Medlem!B42</f>
        <v>39</v>
      </c>
      <c r="C42" s="91" t="str">
        <f>Medlem!C42</f>
        <v xml:space="preserve"> </v>
      </c>
      <c r="D42" s="26">
        <v>22180377</v>
      </c>
      <c r="E42" s="26" t="s">
        <v>65</v>
      </c>
      <c r="F42" s="21" t="s">
        <v>66</v>
      </c>
      <c r="G42" s="172" t="s">
        <v>123</v>
      </c>
      <c r="H42" s="93">
        <f>Medlem!F42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 t="str">
        <f>Medlem!A43</f>
        <v xml:space="preserve"> </v>
      </c>
      <c r="B43" s="91">
        <f>Medlem!B43</f>
        <v>40</v>
      </c>
      <c r="C43" s="91" t="str">
        <f>Medlem!C43</f>
        <v xml:space="preserve"> </v>
      </c>
      <c r="D43" s="26"/>
      <c r="E43" s="26"/>
      <c r="F43" s="21"/>
      <c r="G43" s="172"/>
      <c r="H43" s="93">
        <f>Medlem!F43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 t="str">
        <f>Medlem!A44</f>
        <v xml:space="preserve"> </v>
      </c>
      <c r="B44" s="91">
        <f>Medlem!B44</f>
        <v>41</v>
      </c>
      <c r="C44" s="91" t="str">
        <f>Medlem!C44</f>
        <v xml:space="preserve"> </v>
      </c>
      <c r="D44" s="26">
        <v>75101299</v>
      </c>
      <c r="E44" s="26" t="s">
        <v>124</v>
      </c>
      <c r="F44" s="21" t="s">
        <v>125</v>
      </c>
      <c r="G44" s="172" t="s">
        <v>123</v>
      </c>
      <c r="H44" s="93">
        <f>Medlem!F44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 t="str">
        <f>Medlem!A45</f>
        <v xml:space="preserve"> </v>
      </c>
      <c r="B45" s="91">
        <f>Medlem!B45</f>
        <v>42</v>
      </c>
      <c r="C45" s="91" t="str">
        <f>Medlem!C45</f>
        <v xml:space="preserve"> </v>
      </c>
      <c r="D45" s="26"/>
      <c r="E45" s="26"/>
      <c r="F45" s="21"/>
      <c r="G45" s="172"/>
      <c r="H45" s="93">
        <f>Medlem!F45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 t="str">
        <f>Medlem!A46</f>
        <v xml:space="preserve"> </v>
      </c>
      <c r="B46" s="192">
        <f>Medlem!B46</f>
        <v>43</v>
      </c>
      <c r="C46" s="91" t="str">
        <f>Medlem!C46</f>
        <v xml:space="preserve"> </v>
      </c>
      <c r="D46" s="27">
        <v>51748003</v>
      </c>
      <c r="E46" s="27" t="s">
        <v>126</v>
      </c>
      <c r="F46" s="193" t="s">
        <v>127</v>
      </c>
      <c r="G46" s="194" t="s">
        <v>123</v>
      </c>
      <c r="H46" s="195">
        <f>Medlem!F46</f>
        <v>26.4</v>
      </c>
      <c r="I46" s="196" t="s">
        <v>19</v>
      </c>
      <c r="J46" s="196"/>
      <c r="K46" s="197"/>
      <c r="L46" s="121"/>
      <c r="M46" s="121"/>
      <c r="N46" s="121"/>
      <c r="O46" s="121"/>
      <c r="P46" s="121"/>
      <c r="Q46" s="198"/>
      <c r="R46" s="25"/>
      <c r="S46" s="121"/>
      <c r="T46" s="23"/>
    </row>
    <row r="47" spans="1:20" ht="15.75" customHeight="1" x14ac:dyDescent="0.2">
      <c r="A47" s="91" t="str">
        <f>Medlem!A47</f>
        <v xml:space="preserve"> </v>
      </c>
      <c r="B47" s="199">
        <f>Medlem!B47</f>
        <v>44</v>
      </c>
      <c r="C47" s="91" t="str">
        <f>Medlem!C47</f>
        <v xml:space="preserve"> </v>
      </c>
      <c r="D47" s="122"/>
      <c r="E47" s="122"/>
      <c r="F47" s="200"/>
      <c r="G47" s="188"/>
      <c r="H47" s="201"/>
      <c r="I47" s="202"/>
      <c r="J47" s="202"/>
      <c r="K47" s="201"/>
      <c r="L47" s="122"/>
      <c r="M47" s="122"/>
      <c r="N47" s="122"/>
      <c r="O47" s="122" t="s">
        <v>71</v>
      </c>
      <c r="P47" s="122"/>
      <c r="Q47" s="265"/>
      <c r="R47" s="265"/>
      <c r="S47" s="122"/>
      <c r="T47" s="24"/>
    </row>
    <row r="48" spans="1:20" ht="15.75" customHeight="1" x14ac:dyDescent="0.2">
      <c r="A48" s="91" t="str">
        <f>Medlem!A48</f>
        <v xml:space="preserve"> </v>
      </c>
      <c r="B48" s="199">
        <f>Medlem!B48</f>
        <v>45</v>
      </c>
      <c r="C48" s="91" t="str">
        <f>Medlem!C48</f>
        <v xml:space="preserve"> </v>
      </c>
      <c r="D48" s="122"/>
      <c r="E48" s="122"/>
      <c r="F48" s="200"/>
      <c r="G48" s="188"/>
      <c r="H48" s="203"/>
      <c r="I48" s="202"/>
      <c r="J48" s="202" t="s">
        <v>72</v>
      </c>
      <c r="K48" s="201"/>
      <c r="L48" s="122"/>
      <c r="M48" s="122"/>
      <c r="N48" s="122"/>
      <c r="O48" s="122"/>
      <c r="P48" s="122"/>
      <c r="Q48" s="122"/>
      <c r="R48" s="122"/>
      <c r="S48" s="122"/>
    </row>
    <row r="49" spans="1:19" ht="15.75" customHeight="1" x14ac:dyDescent="0.2">
      <c r="A49" s="91" t="str">
        <f>Medlem!A49</f>
        <v xml:space="preserve"> </v>
      </c>
      <c r="B49" s="199">
        <f>Medlem!B49</f>
        <v>46</v>
      </c>
      <c r="C49" s="91" t="str">
        <f>Medlem!C49</f>
        <v xml:space="preserve"> </v>
      </c>
      <c r="D49" s="122"/>
      <c r="E49" s="122"/>
      <c r="F49" s="200"/>
      <c r="G49" s="188"/>
      <c r="H49" s="201"/>
      <c r="I49" s="202"/>
      <c r="J49" s="202"/>
      <c r="K49" s="201"/>
      <c r="L49" s="122"/>
      <c r="M49" s="122"/>
      <c r="N49" s="122"/>
      <c r="O49" s="122"/>
      <c r="P49" s="122"/>
      <c r="Q49" s="122"/>
      <c r="R49" s="122"/>
      <c r="S49" s="122"/>
    </row>
    <row r="50" spans="1:19" ht="15.75" customHeight="1" x14ac:dyDescent="0.2">
      <c r="A50" s="91" t="str">
        <f>Medlem!A50</f>
        <v xml:space="preserve"> </v>
      </c>
      <c r="B50" s="199">
        <f>Medlem!B50</f>
        <v>47</v>
      </c>
      <c r="C50" s="91" t="str">
        <f>Medlem!C50</f>
        <v xml:space="preserve"> </v>
      </c>
      <c r="D50" s="122"/>
      <c r="E50" s="122"/>
      <c r="F50" s="200"/>
      <c r="G50" s="188"/>
      <c r="H50" s="201"/>
      <c r="I50" s="202"/>
      <c r="J50" s="202"/>
      <c r="K50" s="201"/>
      <c r="L50" s="122"/>
      <c r="M50" s="122"/>
      <c r="N50" s="122"/>
      <c r="O50" s="122"/>
      <c r="P50" s="122"/>
      <c r="Q50" s="122"/>
      <c r="R50" s="122"/>
      <c r="S50" s="122"/>
    </row>
    <row r="51" spans="1:19" ht="15.75" customHeight="1" x14ac:dyDescent="0.2">
      <c r="A51" s="199" t="str">
        <f>Medlem!A51</f>
        <v xml:space="preserve"> </v>
      </c>
      <c r="B51" s="199">
        <f>Medlem!B51</f>
        <v>48</v>
      </c>
      <c r="C51" s="199" t="str">
        <f>Medlem!C51</f>
        <v>Gæst</v>
      </c>
      <c r="D51" s="122"/>
      <c r="E51" s="122"/>
      <c r="F51" s="200"/>
      <c r="G51" s="188"/>
      <c r="H51" s="201"/>
      <c r="I51" s="202"/>
      <c r="J51" s="202"/>
      <c r="K51" s="201"/>
      <c r="L51" s="122"/>
      <c r="M51" s="122"/>
      <c r="N51" s="122"/>
      <c r="O51" s="122"/>
      <c r="P51" s="122"/>
      <c r="Q51" s="122"/>
      <c r="R51" s="122"/>
      <c r="S51" s="122"/>
    </row>
  </sheetData>
  <mergeCells count="1">
    <mergeCell ref="Q47:R47"/>
  </mergeCells>
  <phoneticPr fontId="13" type="noConversion"/>
  <hyperlinks>
    <hyperlink ref="F4" r:id="rId1" xr:uid="{00000000-0004-0000-0300-000000000000}"/>
    <hyperlink ref="F5" r:id="rId2" xr:uid="{00000000-0004-0000-0300-000001000000}"/>
    <hyperlink ref="F6" r:id="rId3" xr:uid="{00000000-0004-0000-0300-000002000000}"/>
    <hyperlink ref="F7" r:id="rId4" xr:uid="{00000000-0004-0000-0300-000003000000}"/>
    <hyperlink ref="F8" r:id="rId5" xr:uid="{00000000-0004-0000-0300-000004000000}"/>
    <hyperlink ref="F9" r:id="rId6" xr:uid="{00000000-0004-0000-0300-000005000000}"/>
    <hyperlink ref="F10" r:id="rId7" xr:uid="{00000000-0004-0000-0300-000006000000}"/>
    <hyperlink ref="F11" r:id="rId8" xr:uid="{00000000-0004-0000-0300-000007000000}"/>
    <hyperlink ref="F12" r:id="rId9" xr:uid="{00000000-0004-0000-0300-000008000000}"/>
    <hyperlink ref="F13" r:id="rId10" xr:uid="{00000000-0004-0000-0300-000009000000}"/>
    <hyperlink ref="F14" r:id="rId11" xr:uid="{00000000-0004-0000-0300-00000A000000}"/>
    <hyperlink ref="F15" r:id="rId12" xr:uid="{00000000-0004-0000-0300-00000B000000}"/>
    <hyperlink ref="F16" r:id="rId13" xr:uid="{00000000-0004-0000-0300-00000C000000}"/>
    <hyperlink ref="F17" r:id="rId14" xr:uid="{00000000-0004-0000-0300-00000D000000}"/>
    <hyperlink ref="F19" r:id="rId15" xr:uid="{00000000-0004-0000-0300-00000E000000}"/>
    <hyperlink ref="F20" r:id="rId16" xr:uid="{00000000-0004-0000-0300-00000F000000}"/>
    <hyperlink ref="F21" r:id="rId17" xr:uid="{00000000-0004-0000-0300-000010000000}"/>
    <hyperlink ref="F23" r:id="rId18" xr:uid="{00000000-0004-0000-0300-000011000000}"/>
    <hyperlink ref="F24" r:id="rId19" xr:uid="{00000000-0004-0000-0300-000012000000}"/>
    <hyperlink ref="F25" r:id="rId20" xr:uid="{00000000-0004-0000-0300-000013000000}"/>
    <hyperlink ref="F28" r:id="rId21" xr:uid="{00000000-0004-0000-0300-000014000000}"/>
    <hyperlink ref="F30" r:id="rId22" xr:uid="{00000000-0004-0000-0300-000015000000}"/>
    <hyperlink ref="F31" r:id="rId23" xr:uid="{00000000-0004-0000-0300-000016000000}"/>
    <hyperlink ref="F32" r:id="rId24" xr:uid="{00000000-0004-0000-0300-000017000000}"/>
    <hyperlink ref="F33" r:id="rId25" xr:uid="{00000000-0004-0000-0300-000018000000}"/>
    <hyperlink ref="F34" r:id="rId26" xr:uid="{00000000-0004-0000-0300-000019000000}"/>
    <hyperlink ref="F35" r:id="rId27" xr:uid="{00000000-0004-0000-0300-00001A000000}"/>
    <hyperlink ref="F36" r:id="rId28" xr:uid="{00000000-0004-0000-0300-00001B000000}"/>
    <hyperlink ref="F37" r:id="rId29" xr:uid="{00000000-0004-0000-0300-00001C000000}"/>
    <hyperlink ref="F38" r:id="rId30" xr:uid="{00000000-0004-0000-0300-00001D000000}"/>
    <hyperlink ref="F39" r:id="rId31" xr:uid="{00000000-0004-0000-0300-00001E000000}"/>
    <hyperlink ref="F40" r:id="rId32" xr:uid="{00000000-0004-0000-0300-00001F000000}"/>
    <hyperlink ref="F41" r:id="rId33" xr:uid="{00000000-0004-0000-0300-000020000000}"/>
    <hyperlink ref="F42" r:id="rId34" xr:uid="{00000000-0004-0000-0300-000021000000}"/>
    <hyperlink ref="F44" r:id="rId35" xr:uid="{00000000-0004-0000-0300-000022000000}"/>
    <hyperlink ref="F46" r:id="rId36" xr:uid="{00000000-0004-0000-0300-000023000000}"/>
    <hyperlink ref="F22" r:id="rId37" xr:uid="{00000000-0004-0000-03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horizontalDpi="4294967295" verticalDpi="4294967295" r:id="rId38"/>
  <headerFooter alignWithMargins="0">
    <oddHeader>&amp;L&amp;"Comic Sans MS,Normal"&amp;16Efter Fyraften Sponsor match
&amp;14&amp;UMatchen den      /   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pageSetUpPr fitToPage="1"/>
  </sheetPr>
  <dimension ref="A1:BB54"/>
  <sheetViews>
    <sheetView tabSelected="1" zoomScale="90" zoomScaleNormal="90" workbookViewId="0">
      <selection activeCell="I12" sqref="I12"/>
    </sheetView>
  </sheetViews>
  <sheetFormatPr defaultColWidth="9.140625" defaultRowHeight="12.75" x14ac:dyDescent="0.2"/>
  <cols>
    <col min="1" max="1" width="6.28515625" customWidth="1"/>
    <col min="2" max="2" width="3.5703125" customWidth="1"/>
    <col min="3" max="3" width="19" customWidth="1"/>
    <col min="4" max="11" width="3.42578125" customWidth="1"/>
    <col min="12" max="12" width="3.42578125" bestFit="1" customWidth="1"/>
    <col min="13" max="34" width="3.42578125" customWidth="1"/>
    <col min="35" max="35" width="5.140625" customWidth="1"/>
    <col min="36" max="38" width="3.42578125" customWidth="1"/>
    <col min="39" max="39" width="3.140625" customWidth="1"/>
    <col min="40" max="40" width="2.7109375" customWidth="1"/>
    <col min="41" max="42" width="4" customWidth="1"/>
    <col min="43" max="43" width="3.85546875" customWidth="1"/>
    <col min="44" max="45" width="4" customWidth="1"/>
    <col min="46" max="46" width="3.85546875" customWidth="1"/>
    <col min="47" max="47" width="3.7109375" customWidth="1"/>
    <col min="48" max="48" width="3.42578125" customWidth="1"/>
    <col min="49" max="49" width="9" customWidth="1"/>
    <col min="50" max="54" width="3" customWidth="1"/>
  </cols>
  <sheetData>
    <row r="1" spans="1:54" s="33" customFormat="1" ht="15.75" thickBot="1" x14ac:dyDescent="0.3">
      <c r="D1" s="271" t="s">
        <v>128</v>
      </c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34"/>
      <c r="AI1" s="34"/>
      <c r="AJ1" s="272" t="s">
        <v>129</v>
      </c>
      <c r="AK1" s="272"/>
      <c r="AL1" s="272"/>
      <c r="AM1" s="34"/>
      <c r="AN1" s="158"/>
      <c r="AO1" s="273" t="s">
        <v>130</v>
      </c>
      <c r="AP1" s="273"/>
      <c r="AQ1" s="273"/>
      <c r="AR1" s="273"/>
      <c r="AS1" s="273"/>
      <c r="AT1" s="273"/>
      <c r="AU1" s="273"/>
      <c r="AV1" s="273"/>
      <c r="AX1" s="269" t="s">
        <v>131</v>
      </c>
      <c r="AY1" s="269"/>
      <c r="AZ1" s="269"/>
      <c r="BA1" s="269"/>
      <c r="BB1" s="269"/>
    </row>
    <row r="2" spans="1:54" ht="48.75" customHeight="1" thickBot="1" x14ac:dyDescent="0.25">
      <c r="B2" s="35" t="str">
        <f>Medlem!B2</f>
        <v>EF</v>
      </c>
      <c r="C2" s="36" t="s">
        <v>132</v>
      </c>
      <c r="D2" s="37">
        <v>45750</v>
      </c>
      <c r="E2" s="37">
        <v>45757</v>
      </c>
      <c r="F2" s="37">
        <v>45764</v>
      </c>
      <c r="G2" s="37">
        <v>45771</v>
      </c>
      <c r="H2" s="37">
        <v>45778</v>
      </c>
      <c r="I2" s="37">
        <v>45785</v>
      </c>
      <c r="J2" s="37">
        <v>45792</v>
      </c>
      <c r="K2" s="37">
        <v>45799</v>
      </c>
      <c r="L2" s="37">
        <v>45806</v>
      </c>
      <c r="M2" s="37">
        <v>45813</v>
      </c>
      <c r="N2" s="37">
        <v>45820</v>
      </c>
      <c r="O2" s="37">
        <v>45824</v>
      </c>
      <c r="P2" s="37">
        <v>45827</v>
      </c>
      <c r="Q2" s="37">
        <v>45834</v>
      </c>
      <c r="R2" s="37">
        <v>45841</v>
      </c>
      <c r="S2" s="37">
        <v>45848</v>
      </c>
      <c r="T2" s="37">
        <v>45855</v>
      </c>
      <c r="U2" s="37">
        <v>45862</v>
      </c>
      <c r="V2" s="37">
        <v>45869</v>
      </c>
      <c r="W2" s="37">
        <v>45876</v>
      </c>
      <c r="X2" s="37">
        <v>45883</v>
      </c>
      <c r="Y2" s="37">
        <v>45890</v>
      </c>
      <c r="Z2" s="37">
        <v>45897</v>
      </c>
      <c r="AA2" s="37">
        <v>45904</v>
      </c>
      <c r="AB2" s="37">
        <v>45911</v>
      </c>
      <c r="AC2" s="37">
        <v>45918</v>
      </c>
      <c r="AD2" s="37">
        <v>45925</v>
      </c>
      <c r="AE2" s="37">
        <v>45932</v>
      </c>
      <c r="AF2" s="37">
        <v>45934</v>
      </c>
      <c r="AG2" s="37" t="s">
        <v>19</v>
      </c>
      <c r="AH2" s="37" t="s">
        <v>133</v>
      </c>
      <c r="AI2" s="37" t="s">
        <v>134</v>
      </c>
      <c r="AJ2" s="270" t="s">
        <v>135</v>
      </c>
      <c r="AK2" s="270"/>
      <c r="AL2" s="270"/>
      <c r="AM2" s="37"/>
      <c r="AN2" s="159"/>
      <c r="AO2" s="37">
        <v>45400</v>
      </c>
      <c r="AP2" s="37">
        <v>45414</v>
      </c>
      <c r="AQ2" s="37">
        <v>45435</v>
      </c>
      <c r="AR2" s="37">
        <v>45449</v>
      </c>
      <c r="AS2" s="37">
        <v>45477</v>
      </c>
      <c r="AT2" s="37">
        <v>45505</v>
      </c>
      <c r="AU2" s="37">
        <v>45519</v>
      </c>
      <c r="AV2" s="37">
        <v>45533</v>
      </c>
      <c r="AW2" s="130" t="s">
        <v>136</v>
      </c>
      <c r="AX2" s="266" t="s">
        <v>137</v>
      </c>
      <c r="AY2" s="267"/>
      <c r="AZ2" s="267"/>
      <c r="BA2" s="267"/>
      <c r="BB2" s="268"/>
    </row>
    <row r="3" spans="1:54" ht="13.5" thickBot="1" x14ac:dyDescent="0.25">
      <c r="A3" s="223" t="s">
        <v>0</v>
      </c>
      <c r="B3" s="85" t="str">
        <f>Medlem!B3</f>
        <v>nr.</v>
      </c>
      <c r="C3" s="224" t="str">
        <f>Medlem!C2</f>
        <v>navn</v>
      </c>
      <c r="D3" s="85" t="s">
        <v>19</v>
      </c>
      <c r="E3" s="85" t="s">
        <v>19</v>
      </c>
      <c r="F3" s="85" t="s">
        <v>138</v>
      </c>
      <c r="G3" s="85" t="s">
        <v>19</v>
      </c>
      <c r="H3" s="85" t="s">
        <v>138</v>
      </c>
      <c r="I3" s="85" t="s">
        <v>19</v>
      </c>
      <c r="J3" s="85" t="s">
        <v>139</v>
      </c>
      <c r="K3" s="85" t="s">
        <v>138</v>
      </c>
      <c r="L3" s="85" t="s">
        <v>19</v>
      </c>
      <c r="M3" s="85" t="s">
        <v>138</v>
      </c>
      <c r="N3" s="85" t="s">
        <v>19</v>
      </c>
      <c r="O3" s="85" t="s">
        <v>178</v>
      </c>
      <c r="P3" s="85" t="s">
        <v>19</v>
      </c>
      <c r="Q3" s="85" t="s">
        <v>19</v>
      </c>
      <c r="R3" s="85" t="s">
        <v>138</v>
      </c>
      <c r="S3" s="85" t="s">
        <v>19</v>
      </c>
      <c r="T3" s="85" t="s">
        <v>19</v>
      </c>
      <c r="U3" s="85" t="s">
        <v>19</v>
      </c>
      <c r="V3" s="85" t="s">
        <v>138</v>
      </c>
      <c r="W3" s="85" t="s">
        <v>19</v>
      </c>
      <c r="X3" s="85" t="s">
        <v>138</v>
      </c>
      <c r="Y3" s="85" t="s">
        <v>19</v>
      </c>
      <c r="Z3" s="85" t="s">
        <v>138</v>
      </c>
      <c r="AA3" s="262" t="s">
        <v>19</v>
      </c>
      <c r="AB3" s="85" t="s">
        <v>19</v>
      </c>
      <c r="AC3" s="262" t="s">
        <v>19</v>
      </c>
      <c r="AD3" s="85" t="s">
        <v>19</v>
      </c>
      <c r="AE3" s="85" t="s">
        <v>140</v>
      </c>
      <c r="AF3" s="85" t="s">
        <v>181</v>
      </c>
      <c r="AG3" s="85" t="s">
        <v>19</v>
      </c>
      <c r="AH3" s="85" t="s">
        <v>19</v>
      </c>
      <c r="AI3" s="85" t="s">
        <v>19</v>
      </c>
      <c r="AJ3" s="85"/>
      <c r="AK3" s="85"/>
      <c r="AL3" s="85"/>
      <c r="AM3" s="38"/>
      <c r="AN3" s="210"/>
      <c r="AO3" s="40"/>
      <c r="AP3" s="41"/>
      <c r="AQ3" s="41"/>
      <c r="AR3" s="41"/>
      <c r="AS3" s="41"/>
      <c r="AT3" s="42" t="s">
        <v>19</v>
      </c>
      <c r="AU3" s="41"/>
      <c r="AV3" s="43"/>
      <c r="AW3" s="39"/>
      <c r="AX3" s="126"/>
      <c r="AY3" s="87"/>
      <c r="AZ3" s="87"/>
      <c r="BA3" s="87"/>
      <c r="BB3" s="127"/>
    </row>
    <row r="4" spans="1:54" x14ac:dyDescent="0.2">
      <c r="A4" s="126">
        <f>Medlem!A4</f>
        <v>569</v>
      </c>
      <c r="B4" s="226">
        <f>Medlem!B4</f>
        <v>1</v>
      </c>
      <c r="C4" s="227" t="str">
        <f>Medlem!C4</f>
        <v>Kurt Vestergård</v>
      </c>
      <c r="D4" s="86">
        <v>2</v>
      </c>
      <c r="E4" s="86">
        <v>1</v>
      </c>
      <c r="F4" s="86"/>
      <c r="G4" s="86">
        <v>1</v>
      </c>
      <c r="H4" s="86">
        <v>6</v>
      </c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49"/>
      <c r="AB4" s="86"/>
      <c r="AC4" s="47"/>
      <c r="AD4" s="86"/>
      <c r="AE4" s="86"/>
      <c r="AF4" s="86"/>
      <c r="AG4" s="86"/>
      <c r="AH4" s="151">
        <f t="shared" ref="AH4:AH51" si="0">COUNT(D4:AG4)</f>
        <v>4</v>
      </c>
      <c r="AI4" s="204">
        <f t="shared" ref="AI4:AI51" si="1">SUM(D4:AG4)</f>
        <v>10</v>
      </c>
      <c r="AJ4" s="207" t="str">
        <f t="shared" ref="AJ4:AJ49" si="2">IF(AI4=(LARGE(AI$4:AI$51,1)),"1."," ")</f>
        <v xml:space="preserve"> </v>
      </c>
      <c r="AK4" s="87" t="str">
        <f t="shared" ref="AK4:AK49" si="3">IF(AI4=(LARGE(AI$4:AI$51,2)),"2."," ")</f>
        <v xml:space="preserve"> </v>
      </c>
      <c r="AL4" s="127" t="str">
        <f t="shared" ref="AL4:AL49" si="4">IF(AI4=(LARGE(AI$4:AI$51,3)),"3."," ")</f>
        <v xml:space="preserve"> </v>
      </c>
      <c r="AM4" s="48"/>
      <c r="AN4" s="151"/>
      <c r="AO4" s="46"/>
      <c r="AP4" s="46">
        <v>74</v>
      </c>
      <c r="AQ4" s="46"/>
      <c r="AR4" s="46"/>
      <c r="AS4" s="46"/>
      <c r="AT4" s="46"/>
      <c r="AU4" s="46"/>
      <c r="AV4" s="50"/>
      <c r="AW4" s="125" t="str">
        <f t="shared" ref="AW4:AW51" si="5">IF(COUNT(AO4:AV4)&gt;4,(SMALL(AO4:AV4,1)+(SMALL(AO4:AV4,2))+(SMALL(AO4:AV4,3))+(SMALL(AO4:AV4,4))+(SMALL(AO4:AV4,5)))," ")</f>
        <v xml:space="preserve"> </v>
      </c>
      <c r="AX4" s="126" t="e">
        <f t="shared" ref="AX4:AX51" si="6">IF(AW4=(SMALL(AW$4:AW$51,1)),"1."," ")</f>
        <v>#NUM!</v>
      </c>
      <c r="AY4" s="87" t="e">
        <f t="shared" ref="AY4:AY51" si="7">IF(AW4=(SMALL(AW$4:AW$51,2)),"2."," ")</f>
        <v>#NUM!</v>
      </c>
      <c r="AZ4" s="87" t="e">
        <f t="shared" ref="AZ4:AZ51" si="8">IF(AW4=(SMALL(AW$4:AW$51,3)),"3."," ")</f>
        <v>#NUM!</v>
      </c>
      <c r="BA4" s="87" t="e">
        <f t="shared" ref="BA4:BA51" si="9">IF(AW4=(SMALL(AW$4:AW$51,4)),"4."," ")</f>
        <v>#NUM!</v>
      </c>
      <c r="BB4" s="127" t="e">
        <f t="shared" ref="BB4:BB51" si="10">IF(AW4=(SMALL(AW$4:AW$51,5)),"5."," ")</f>
        <v>#NUM!</v>
      </c>
    </row>
    <row r="5" spans="1:54" x14ac:dyDescent="0.2">
      <c r="A5" s="128">
        <f>Medlem!A5</f>
        <v>345</v>
      </c>
      <c r="B5" s="49">
        <f>Medlem!B5</f>
        <v>2</v>
      </c>
      <c r="C5" s="228" t="str">
        <f>Medlem!C5</f>
        <v>Mikael Kodbøl</v>
      </c>
      <c r="D5" s="45">
        <v>1</v>
      </c>
      <c r="E5" s="45">
        <v>1</v>
      </c>
      <c r="F5" s="45"/>
      <c r="G5" s="45">
        <v>1</v>
      </c>
      <c r="H5" s="45">
        <v>1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8"/>
      <c r="AD5" s="47"/>
      <c r="AE5" s="47"/>
      <c r="AF5" s="47"/>
      <c r="AG5" s="47"/>
      <c r="AH5" s="152">
        <f t="shared" si="0"/>
        <v>4</v>
      </c>
      <c r="AI5" s="205">
        <f t="shared" si="1"/>
        <v>4</v>
      </c>
      <c r="AJ5" s="208" t="str">
        <f t="shared" si="2"/>
        <v xml:space="preserve"> </v>
      </c>
      <c r="AK5" t="str">
        <f t="shared" si="3"/>
        <v xml:space="preserve"> </v>
      </c>
      <c r="AL5" s="129" t="str">
        <f t="shared" si="4"/>
        <v xml:space="preserve"> </v>
      </c>
      <c r="AM5" s="48"/>
      <c r="AN5" s="152"/>
      <c r="AO5" s="46"/>
      <c r="AP5" s="46">
        <v>83</v>
      </c>
      <c r="AQ5" s="46"/>
      <c r="AR5" s="46"/>
      <c r="AS5" s="46"/>
      <c r="AT5" s="46"/>
      <c r="AU5" s="46"/>
      <c r="AV5" s="50"/>
      <c r="AW5" s="125" t="str">
        <f t="shared" si="5"/>
        <v xml:space="preserve"> </v>
      </c>
      <c r="AX5" s="128" t="e">
        <f t="shared" si="6"/>
        <v>#NUM!</v>
      </c>
      <c r="AY5" t="e">
        <f t="shared" si="7"/>
        <v>#NUM!</v>
      </c>
      <c r="AZ5" t="e">
        <f t="shared" si="8"/>
        <v>#NUM!</v>
      </c>
      <c r="BA5" t="e">
        <f t="shared" si="9"/>
        <v>#NUM!</v>
      </c>
      <c r="BB5" s="129" t="e">
        <f t="shared" si="10"/>
        <v>#NUM!</v>
      </c>
    </row>
    <row r="6" spans="1:54" x14ac:dyDescent="0.2">
      <c r="A6" s="128">
        <f>Medlem!A6</f>
        <v>628</v>
      </c>
      <c r="B6" s="49">
        <f>Medlem!B6</f>
        <v>3</v>
      </c>
      <c r="C6" s="228" t="str">
        <f>Medlem!C6</f>
        <v>Kaj Kristensen</v>
      </c>
      <c r="D6" s="45">
        <v>1</v>
      </c>
      <c r="E6" s="45">
        <v>1</v>
      </c>
      <c r="F6" s="45"/>
      <c r="G6" s="45">
        <v>1</v>
      </c>
      <c r="H6" s="45">
        <v>4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8"/>
      <c r="AD6" s="45"/>
      <c r="AE6" s="45"/>
      <c r="AF6" s="45"/>
      <c r="AG6" s="47"/>
      <c r="AH6" s="152">
        <f t="shared" si="0"/>
        <v>4</v>
      </c>
      <c r="AI6" s="205">
        <f t="shared" si="1"/>
        <v>7</v>
      </c>
      <c r="AJ6" s="208" t="str">
        <f t="shared" si="2"/>
        <v xml:space="preserve"> </v>
      </c>
      <c r="AK6" t="str">
        <f t="shared" si="3"/>
        <v xml:space="preserve"> </v>
      </c>
      <c r="AL6" s="129" t="str">
        <f t="shared" si="4"/>
        <v xml:space="preserve"> </v>
      </c>
      <c r="AM6" s="48"/>
      <c r="AN6" s="152"/>
      <c r="AO6" s="46"/>
      <c r="AP6" s="46">
        <v>75</v>
      </c>
      <c r="AQ6" s="46"/>
      <c r="AR6" s="46"/>
      <c r="AS6" s="46"/>
      <c r="AT6" s="46"/>
      <c r="AU6" s="46"/>
      <c r="AV6" s="50"/>
      <c r="AW6" s="125" t="str">
        <f t="shared" si="5"/>
        <v xml:space="preserve"> </v>
      </c>
      <c r="AX6" s="128" t="e">
        <f t="shared" si="6"/>
        <v>#NUM!</v>
      </c>
      <c r="AY6" t="e">
        <f t="shared" si="7"/>
        <v>#NUM!</v>
      </c>
      <c r="AZ6" t="e">
        <f t="shared" si="8"/>
        <v>#NUM!</v>
      </c>
      <c r="BA6" t="e">
        <f t="shared" si="9"/>
        <v>#NUM!</v>
      </c>
      <c r="BB6" s="129" t="e">
        <f t="shared" si="10"/>
        <v>#NUM!</v>
      </c>
    </row>
    <row r="7" spans="1:54" x14ac:dyDescent="0.2">
      <c r="A7" s="128">
        <f>Medlem!A7</f>
        <v>1255</v>
      </c>
      <c r="B7" s="49">
        <f>Medlem!B7</f>
        <v>4</v>
      </c>
      <c r="C7" s="228" t="str">
        <f>Medlem!C7</f>
        <v>Jørgen Bargisen</v>
      </c>
      <c r="D7" s="45">
        <v>4</v>
      </c>
      <c r="E7" s="45">
        <v>1</v>
      </c>
      <c r="F7" s="45">
        <v>1</v>
      </c>
      <c r="G7" s="45">
        <v>1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8"/>
      <c r="AD7" s="45"/>
      <c r="AE7" s="45"/>
      <c r="AF7" s="45"/>
      <c r="AG7" s="47"/>
      <c r="AH7" s="152">
        <f t="shared" si="0"/>
        <v>4</v>
      </c>
      <c r="AI7" s="205">
        <f t="shared" si="1"/>
        <v>7</v>
      </c>
      <c r="AJ7" s="208" t="str">
        <f t="shared" si="2"/>
        <v xml:space="preserve"> </v>
      </c>
      <c r="AK7" t="str">
        <f t="shared" si="3"/>
        <v xml:space="preserve"> </v>
      </c>
      <c r="AL7" s="129" t="str">
        <f t="shared" si="4"/>
        <v xml:space="preserve"> </v>
      </c>
      <c r="AM7" s="48"/>
      <c r="AN7" s="152"/>
      <c r="AO7" s="46">
        <v>90</v>
      </c>
      <c r="AP7" s="46"/>
      <c r="AQ7" s="46"/>
      <c r="AR7" s="46"/>
      <c r="AS7" s="46"/>
      <c r="AT7" s="46"/>
      <c r="AU7" s="46"/>
      <c r="AV7" s="50"/>
      <c r="AW7" s="125" t="str">
        <f t="shared" si="5"/>
        <v xml:space="preserve"> </v>
      </c>
      <c r="AX7" s="128" t="e">
        <f t="shared" si="6"/>
        <v>#NUM!</v>
      </c>
      <c r="AY7" t="e">
        <f t="shared" si="7"/>
        <v>#NUM!</v>
      </c>
      <c r="AZ7" t="e">
        <f t="shared" si="8"/>
        <v>#NUM!</v>
      </c>
      <c r="BA7" t="e">
        <f t="shared" si="9"/>
        <v>#NUM!</v>
      </c>
      <c r="BB7" s="129" t="e">
        <f t="shared" si="10"/>
        <v>#NUM!</v>
      </c>
    </row>
    <row r="8" spans="1:54" x14ac:dyDescent="0.2">
      <c r="A8" s="128">
        <f>Medlem!A8</f>
        <v>1244</v>
      </c>
      <c r="B8" s="49">
        <f>Medlem!B8</f>
        <v>5</v>
      </c>
      <c r="C8" s="228" t="str">
        <f>Medlem!C8</f>
        <v>Claus Nielsen</v>
      </c>
      <c r="D8" s="45">
        <v>3</v>
      </c>
      <c r="E8" s="45">
        <v>8</v>
      </c>
      <c r="F8" s="45">
        <v>3</v>
      </c>
      <c r="G8" s="45">
        <v>1</v>
      </c>
      <c r="H8" s="45">
        <v>10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8"/>
      <c r="AD8" s="47"/>
      <c r="AE8" s="47"/>
      <c r="AF8" s="47"/>
      <c r="AG8" s="47"/>
      <c r="AH8" s="152">
        <f t="shared" si="0"/>
        <v>5</v>
      </c>
      <c r="AI8" s="205">
        <f t="shared" si="1"/>
        <v>25</v>
      </c>
      <c r="AJ8" s="208" t="str">
        <f t="shared" si="2"/>
        <v xml:space="preserve"> </v>
      </c>
      <c r="AK8" t="str">
        <f t="shared" si="3"/>
        <v xml:space="preserve"> </v>
      </c>
      <c r="AL8" s="129" t="str">
        <f t="shared" si="4"/>
        <v>3.</v>
      </c>
      <c r="AM8" s="48"/>
      <c r="AN8" s="152"/>
      <c r="AO8" s="46">
        <v>78</v>
      </c>
      <c r="AP8" s="46">
        <v>72</v>
      </c>
      <c r="AQ8" s="46"/>
      <c r="AR8" s="46"/>
      <c r="AS8" s="46"/>
      <c r="AT8" s="46"/>
      <c r="AU8" s="46"/>
      <c r="AV8" s="50"/>
      <c r="AW8" s="125" t="str">
        <f t="shared" si="5"/>
        <v xml:space="preserve"> </v>
      </c>
      <c r="AX8" s="128" t="e">
        <f t="shared" si="6"/>
        <v>#NUM!</v>
      </c>
      <c r="AY8" t="e">
        <f t="shared" si="7"/>
        <v>#NUM!</v>
      </c>
      <c r="AZ8" t="e">
        <f t="shared" si="8"/>
        <v>#NUM!</v>
      </c>
      <c r="BA8" t="e">
        <f t="shared" si="9"/>
        <v>#NUM!</v>
      </c>
      <c r="BB8" s="129" t="e">
        <f t="shared" si="10"/>
        <v>#NUM!</v>
      </c>
    </row>
    <row r="9" spans="1:54" x14ac:dyDescent="0.2">
      <c r="A9" s="128">
        <f>Medlem!A9</f>
        <v>1401</v>
      </c>
      <c r="B9" s="49">
        <f>Medlem!B9</f>
        <v>6</v>
      </c>
      <c r="C9" s="228" t="str">
        <f>Medlem!C9</f>
        <v>Heine Madsen</v>
      </c>
      <c r="D9" s="45">
        <v>8</v>
      </c>
      <c r="E9" s="45">
        <v>4</v>
      </c>
      <c r="F9" s="45">
        <v>2</v>
      </c>
      <c r="G9" s="45">
        <v>1</v>
      </c>
      <c r="H9" s="45">
        <v>4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8"/>
      <c r="AD9" s="45"/>
      <c r="AE9" s="45"/>
      <c r="AF9" s="45"/>
      <c r="AG9" s="47"/>
      <c r="AH9" s="152">
        <f t="shared" si="0"/>
        <v>5</v>
      </c>
      <c r="AI9" s="205">
        <f t="shared" si="1"/>
        <v>19</v>
      </c>
      <c r="AJ9" s="208" t="str">
        <f t="shared" si="2"/>
        <v xml:space="preserve"> </v>
      </c>
      <c r="AK9" t="str">
        <f t="shared" si="3"/>
        <v xml:space="preserve"> </v>
      </c>
      <c r="AL9" s="129" t="str">
        <f t="shared" si="4"/>
        <v xml:space="preserve"> </v>
      </c>
      <c r="AM9" s="48"/>
      <c r="AN9" s="152"/>
      <c r="AO9" s="46">
        <v>78</v>
      </c>
      <c r="AP9" s="46">
        <v>76</v>
      </c>
      <c r="AQ9" s="46"/>
      <c r="AR9" s="46"/>
      <c r="AS9" s="46"/>
      <c r="AT9" s="46"/>
      <c r="AU9" s="46"/>
      <c r="AV9" s="50"/>
      <c r="AW9" s="125" t="str">
        <f t="shared" si="5"/>
        <v xml:space="preserve"> </v>
      </c>
      <c r="AX9" s="128" t="e">
        <f t="shared" si="6"/>
        <v>#NUM!</v>
      </c>
      <c r="AY9" t="e">
        <f t="shared" si="7"/>
        <v>#NUM!</v>
      </c>
      <c r="AZ9" t="e">
        <f t="shared" si="8"/>
        <v>#NUM!</v>
      </c>
      <c r="BA9" t="e">
        <f t="shared" si="9"/>
        <v>#NUM!</v>
      </c>
      <c r="BB9" s="129" t="e">
        <f t="shared" si="10"/>
        <v>#NUM!</v>
      </c>
    </row>
    <row r="10" spans="1:54" x14ac:dyDescent="0.2">
      <c r="A10" s="128">
        <f>Medlem!A10</f>
        <v>1494</v>
      </c>
      <c r="B10" s="49">
        <f>Medlem!B10</f>
        <v>7</v>
      </c>
      <c r="C10" s="228" t="str">
        <f>Medlem!C10</f>
        <v>Mike Jensen</v>
      </c>
      <c r="D10" s="45"/>
      <c r="E10" s="45"/>
      <c r="F10" s="45"/>
      <c r="G10" s="45"/>
      <c r="H10" s="45">
        <v>1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8"/>
      <c r="AD10" s="45"/>
      <c r="AE10" s="45"/>
      <c r="AF10" s="45"/>
      <c r="AG10" s="47"/>
      <c r="AH10" s="152">
        <f t="shared" si="0"/>
        <v>1</v>
      </c>
      <c r="AI10" s="205">
        <f t="shared" si="1"/>
        <v>1</v>
      </c>
      <c r="AJ10" s="208" t="str">
        <f t="shared" si="2"/>
        <v xml:space="preserve"> </v>
      </c>
      <c r="AK10" t="str">
        <f t="shared" si="3"/>
        <v xml:space="preserve"> </v>
      </c>
      <c r="AL10" s="129" t="str">
        <f t="shared" si="4"/>
        <v xml:space="preserve"> </v>
      </c>
      <c r="AM10" s="48"/>
      <c r="AN10" s="152"/>
      <c r="AO10" s="46"/>
      <c r="AP10" s="46">
        <v>80</v>
      </c>
      <c r="AQ10" s="46"/>
      <c r="AR10" s="46"/>
      <c r="AS10" s="46"/>
      <c r="AT10" s="46"/>
      <c r="AU10" s="46"/>
      <c r="AV10" s="50"/>
      <c r="AW10" s="125" t="str">
        <f t="shared" si="5"/>
        <v xml:space="preserve"> </v>
      </c>
      <c r="AX10" s="128" t="e">
        <f t="shared" si="6"/>
        <v>#NUM!</v>
      </c>
      <c r="AY10" t="e">
        <f t="shared" si="7"/>
        <v>#NUM!</v>
      </c>
      <c r="AZ10" t="e">
        <f t="shared" si="8"/>
        <v>#NUM!</v>
      </c>
      <c r="BA10" t="e">
        <f t="shared" si="9"/>
        <v>#NUM!</v>
      </c>
      <c r="BB10" s="129" t="e">
        <f t="shared" si="10"/>
        <v>#NUM!</v>
      </c>
    </row>
    <row r="11" spans="1:54" x14ac:dyDescent="0.2">
      <c r="A11" s="128">
        <f>Medlem!A11</f>
        <v>1595</v>
      </c>
      <c r="B11" s="49">
        <f>Medlem!B11</f>
        <v>8</v>
      </c>
      <c r="C11" s="228" t="str">
        <f>Medlem!C11</f>
        <v>Frank Lysebjerg</v>
      </c>
      <c r="D11" s="45"/>
      <c r="E11" s="45">
        <v>1</v>
      </c>
      <c r="F11" s="45">
        <v>1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8"/>
      <c r="AD11" s="47"/>
      <c r="AE11" s="47"/>
      <c r="AF11" s="47"/>
      <c r="AG11" s="47"/>
      <c r="AH11" s="152">
        <f t="shared" si="0"/>
        <v>2</v>
      </c>
      <c r="AI11" s="205">
        <f t="shared" si="1"/>
        <v>2</v>
      </c>
      <c r="AJ11" s="208" t="str">
        <f t="shared" si="2"/>
        <v xml:space="preserve"> </v>
      </c>
      <c r="AK11" t="str">
        <f t="shared" si="3"/>
        <v xml:space="preserve"> </v>
      </c>
      <c r="AL11" s="129" t="str">
        <f t="shared" si="4"/>
        <v xml:space="preserve"> </v>
      </c>
      <c r="AM11" s="48"/>
      <c r="AN11" s="152"/>
      <c r="AO11" s="46">
        <v>98</v>
      </c>
      <c r="AP11" s="46"/>
      <c r="AQ11" s="46"/>
      <c r="AR11" s="46"/>
      <c r="AS11" s="46"/>
      <c r="AT11" s="46"/>
      <c r="AU11" s="46"/>
      <c r="AV11" s="50"/>
      <c r="AW11" s="125" t="str">
        <f t="shared" si="5"/>
        <v xml:space="preserve"> </v>
      </c>
      <c r="AX11" s="128" t="e">
        <f t="shared" si="6"/>
        <v>#NUM!</v>
      </c>
      <c r="AY11" t="e">
        <f t="shared" si="7"/>
        <v>#NUM!</v>
      </c>
      <c r="AZ11" t="e">
        <f t="shared" si="8"/>
        <v>#NUM!</v>
      </c>
      <c r="BA11" t="e">
        <f t="shared" si="9"/>
        <v>#NUM!</v>
      </c>
      <c r="BB11" s="129" t="e">
        <f t="shared" si="10"/>
        <v>#NUM!</v>
      </c>
    </row>
    <row r="12" spans="1:54" x14ac:dyDescent="0.2">
      <c r="A12" s="128">
        <f>Medlem!A12</f>
        <v>253</v>
      </c>
      <c r="B12" s="49">
        <f>Medlem!B12</f>
        <v>9</v>
      </c>
      <c r="C12" s="228" t="str">
        <f>Medlem!C12</f>
        <v>Jimmy Madsen</v>
      </c>
      <c r="D12" s="45">
        <v>1</v>
      </c>
      <c r="E12" s="45"/>
      <c r="F12" s="45"/>
      <c r="G12" s="45">
        <v>1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8"/>
      <c r="AD12" s="45"/>
      <c r="AE12" s="45"/>
      <c r="AF12" s="45"/>
      <c r="AG12" s="47"/>
      <c r="AH12" s="152">
        <f t="shared" si="0"/>
        <v>2</v>
      </c>
      <c r="AI12" s="205">
        <f t="shared" si="1"/>
        <v>2</v>
      </c>
      <c r="AJ12" s="208" t="str">
        <f t="shared" si="2"/>
        <v xml:space="preserve"> </v>
      </c>
      <c r="AK12" t="str">
        <f t="shared" si="3"/>
        <v xml:space="preserve"> </v>
      </c>
      <c r="AL12" s="129" t="str">
        <f t="shared" si="4"/>
        <v xml:space="preserve"> </v>
      </c>
      <c r="AM12" s="48"/>
      <c r="AN12" s="152"/>
      <c r="AO12" s="46"/>
      <c r="AP12" s="46"/>
      <c r="AQ12" s="46"/>
      <c r="AR12" s="46"/>
      <c r="AS12" s="46"/>
      <c r="AT12" s="46"/>
      <c r="AU12" s="46"/>
      <c r="AV12" s="50"/>
      <c r="AW12" s="125" t="str">
        <f t="shared" si="5"/>
        <v xml:space="preserve"> </v>
      </c>
      <c r="AX12" s="128" t="e">
        <f t="shared" si="6"/>
        <v>#NUM!</v>
      </c>
      <c r="AY12" t="e">
        <f t="shared" si="7"/>
        <v>#NUM!</v>
      </c>
      <c r="AZ12" t="e">
        <f t="shared" si="8"/>
        <v>#NUM!</v>
      </c>
      <c r="BA12" t="e">
        <f t="shared" si="9"/>
        <v>#NUM!</v>
      </c>
      <c r="BB12" s="129" t="e">
        <f t="shared" si="10"/>
        <v>#NUM!</v>
      </c>
    </row>
    <row r="13" spans="1:54" x14ac:dyDescent="0.2">
      <c r="A13" s="128">
        <f>Medlem!A13</f>
        <v>1814</v>
      </c>
      <c r="B13" s="49">
        <f>Medlem!B13</f>
        <v>10</v>
      </c>
      <c r="C13" s="228" t="str">
        <f>Medlem!C13</f>
        <v>Carsten Sussemiehl</v>
      </c>
      <c r="D13" s="45">
        <v>1</v>
      </c>
      <c r="E13" s="45">
        <v>10</v>
      </c>
      <c r="F13" s="45">
        <v>4</v>
      </c>
      <c r="G13" s="45">
        <v>8</v>
      </c>
      <c r="H13" s="45">
        <v>6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8"/>
      <c r="AD13" s="45"/>
      <c r="AE13" s="45"/>
      <c r="AF13" s="45"/>
      <c r="AG13" s="47"/>
      <c r="AH13" s="152">
        <f t="shared" si="0"/>
        <v>5</v>
      </c>
      <c r="AI13" s="205">
        <f t="shared" si="1"/>
        <v>29</v>
      </c>
      <c r="AJ13" s="208" t="str">
        <f t="shared" si="2"/>
        <v xml:space="preserve"> </v>
      </c>
      <c r="AK13" t="str">
        <f t="shared" si="3"/>
        <v>2.</v>
      </c>
      <c r="AL13" s="129" t="str">
        <f t="shared" si="4"/>
        <v xml:space="preserve"> </v>
      </c>
      <c r="AM13" s="48"/>
      <c r="AN13" s="152"/>
      <c r="AO13" s="46">
        <v>75</v>
      </c>
      <c r="AP13" s="46">
        <v>76</v>
      </c>
      <c r="AQ13" s="46"/>
      <c r="AR13" s="46"/>
      <c r="AS13" s="46"/>
      <c r="AT13" s="46"/>
      <c r="AU13" s="46"/>
      <c r="AV13" s="50"/>
      <c r="AW13" s="125" t="str">
        <f t="shared" si="5"/>
        <v xml:space="preserve"> </v>
      </c>
      <c r="AX13" s="128" t="e">
        <f t="shared" si="6"/>
        <v>#NUM!</v>
      </c>
      <c r="AY13" t="e">
        <f t="shared" si="7"/>
        <v>#NUM!</v>
      </c>
      <c r="AZ13" t="e">
        <f t="shared" si="8"/>
        <v>#NUM!</v>
      </c>
      <c r="BA13" t="e">
        <f t="shared" si="9"/>
        <v>#NUM!</v>
      </c>
      <c r="BB13" s="129" t="e">
        <f t="shared" si="10"/>
        <v>#NUM!</v>
      </c>
    </row>
    <row r="14" spans="1:54" x14ac:dyDescent="0.2">
      <c r="A14" s="128">
        <f>Medlem!A14</f>
        <v>1792</v>
      </c>
      <c r="B14" s="49">
        <f>Medlem!B14</f>
        <v>11</v>
      </c>
      <c r="C14" s="228" t="str">
        <f>Medlem!C14</f>
        <v>Søren Persson</v>
      </c>
      <c r="D14" s="45">
        <v>1</v>
      </c>
      <c r="E14" s="45"/>
      <c r="F14" s="45"/>
      <c r="G14" s="45">
        <v>6</v>
      </c>
      <c r="H14" s="45">
        <v>1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8"/>
      <c r="AD14" s="47"/>
      <c r="AE14" s="47"/>
      <c r="AF14" s="47"/>
      <c r="AG14" s="47"/>
      <c r="AH14" s="152">
        <f t="shared" si="0"/>
        <v>3</v>
      </c>
      <c r="AI14" s="205">
        <f t="shared" si="1"/>
        <v>8</v>
      </c>
      <c r="AJ14" s="208" t="str">
        <f t="shared" si="2"/>
        <v xml:space="preserve"> </v>
      </c>
      <c r="AK14" t="str">
        <f t="shared" si="3"/>
        <v xml:space="preserve"> </v>
      </c>
      <c r="AL14" s="129" t="str">
        <f t="shared" si="4"/>
        <v xml:space="preserve"> </v>
      </c>
      <c r="AM14" s="48"/>
      <c r="AN14" s="152"/>
      <c r="AO14" s="46"/>
      <c r="AP14" s="46">
        <v>86</v>
      </c>
      <c r="AQ14" s="46"/>
      <c r="AR14" s="46"/>
      <c r="AS14" s="46"/>
      <c r="AT14" s="46"/>
      <c r="AU14" s="46"/>
      <c r="AV14" s="50"/>
      <c r="AW14" s="125" t="str">
        <f t="shared" si="5"/>
        <v xml:space="preserve"> </v>
      </c>
      <c r="AX14" s="128" t="e">
        <f t="shared" si="6"/>
        <v>#NUM!</v>
      </c>
      <c r="AY14" t="e">
        <f t="shared" si="7"/>
        <v>#NUM!</v>
      </c>
      <c r="AZ14" t="e">
        <f t="shared" si="8"/>
        <v>#NUM!</v>
      </c>
      <c r="BA14" t="e">
        <f t="shared" si="9"/>
        <v>#NUM!</v>
      </c>
      <c r="BB14" s="129" t="e">
        <f t="shared" si="10"/>
        <v>#NUM!</v>
      </c>
    </row>
    <row r="15" spans="1:54" x14ac:dyDescent="0.2">
      <c r="A15" s="128">
        <f>Medlem!A15</f>
        <v>1847</v>
      </c>
      <c r="B15" s="49">
        <f>Medlem!B15</f>
        <v>12</v>
      </c>
      <c r="C15" s="228" t="str">
        <f>Medlem!C15</f>
        <v>Jimmy Uldbæk</v>
      </c>
      <c r="D15" s="45">
        <v>1</v>
      </c>
      <c r="E15" s="45">
        <v>1</v>
      </c>
      <c r="F15" s="45"/>
      <c r="G15" s="45">
        <v>1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8"/>
      <c r="AD15" s="45"/>
      <c r="AE15" s="45"/>
      <c r="AF15" s="45"/>
      <c r="AG15" s="47"/>
      <c r="AH15" s="152">
        <f t="shared" si="0"/>
        <v>3</v>
      </c>
      <c r="AI15" s="205">
        <f t="shared" si="1"/>
        <v>3</v>
      </c>
      <c r="AJ15" s="208" t="str">
        <f t="shared" si="2"/>
        <v xml:space="preserve"> </v>
      </c>
      <c r="AK15" t="str">
        <f t="shared" si="3"/>
        <v xml:space="preserve"> </v>
      </c>
      <c r="AL15" s="129" t="str">
        <f t="shared" si="4"/>
        <v xml:space="preserve"> </v>
      </c>
      <c r="AM15" s="48"/>
      <c r="AN15" s="152"/>
      <c r="AO15" s="46"/>
      <c r="AP15" s="46"/>
      <c r="AQ15" s="46"/>
      <c r="AR15" s="46"/>
      <c r="AS15" s="46"/>
      <c r="AT15" s="46"/>
      <c r="AU15" s="46"/>
      <c r="AV15" s="50"/>
      <c r="AW15" s="125" t="str">
        <f t="shared" si="5"/>
        <v xml:space="preserve"> </v>
      </c>
      <c r="AX15" s="128" t="e">
        <f t="shared" si="6"/>
        <v>#NUM!</v>
      </c>
      <c r="AY15" t="e">
        <f t="shared" si="7"/>
        <v>#NUM!</v>
      </c>
      <c r="AZ15" t="e">
        <f t="shared" si="8"/>
        <v>#NUM!</v>
      </c>
      <c r="BA15" t="e">
        <f t="shared" si="9"/>
        <v>#NUM!</v>
      </c>
      <c r="BB15" s="129" t="e">
        <f t="shared" si="10"/>
        <v>#NUM!</v>
      </c>
    </row>
    <row r="16" spans="1:54" x14ac:dyDescent="0.2">
      <c r="A16" s="128">
        <f>Medlem!A16</f>
        <v>2070</v>
      </c>
      <c r="B16" s="49">
        <f>Medlem!B16</f>
        <v>13</v>
      </c>
      <c r="C16" s="228" t="str">
        <f>Medlem!C16</f>
        <v>Torben Wolf</v>
      </c>
      <c r="D16" s="45">
        <v>1</v>
      </c>
      <c r="E16" s="45">
        <v>1</v>
      </c>
      <c r="F16" s="45">
        <v>8</v>
      </c>
      <c r="G16" s="45">
        <v>1</v>
      </c>
      <c r="H16" s="45">
        <v>1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8"/>
      <c r="AD16" s="47"/>
      <c r="AE16" s="47"/>
      <c r="AF16" s="47"/>
      <c r="AG16" s="47"/>
      <c r="AH16" s="152">
        <f t="shared" si="0"/>
        <v>5</v>
      </c>
      <c r="AI16" s="205">
        <f t="shared" si="1"/>
        <v>12</v>
      </c>
      <c r="AJ16" s="208" t="str">
        <f t="shared" si="2"/>
        <v xml:space="preserve"> </v>
      </c>
      <c r="AK16" t="str">
        <f t="shared" si="3"/>
        <v xml:space="preserve"> </v>
      </c>
      <c r="AL16" s="129" t="str">
        <f t="shared" si="4"/>
        <v xml:space="preserve"> </v>
      </c>
      <c r="AM16" s="48"/>
      <c r="AN16" s="152"/>
      <c r="AO16" s="46">
        <v>73</v>
      </c>
      <c r="AP16" s="46">
        <v>80</v>
      </c>
      <c r="AQ16" s="46"/>
      <c r="AR16" s="46"/>
      <c r="AS16" s="46"/>
      <c r="AT16" s="46"/>
      <c r="AU16" s="46"/>
      <c r="AV16" s="50"/>
      <c r="AW16" s="125" t="str">
        <f t="shared" si="5"/>
        <v xml:space="preserve"> </v>
      </c>
      <c r="AX16" s="128" t="e">
        <f t="shared" si="6"/>
        <v>#NUM!</v>
      </c>
      <c r="AY16" t="e">
        <f t="shared" si="7"/>
        <v>#NUM!</v>
      </c>
      <c r="AZ16" t="e">
        <f t="shared" si="8"/>
        <v>#NUM!</v>
      </c>
      <c r="BA16" t="e">
        <f t="shared" si="9"/>
        <v>#NUM!</v>
      </c>
      <c r="BB16" s="129" t="e">
        <f t="shared" si="10"/>
        <v>#NUM!</v>
      </c>
    </row>
    <row r="17" spans="1:54" x14ac:dyDescent="0.2">
      <c r="A17" s="128">
        <f>Medlem!A17</f>
        <v>1846</v>
      </c>
      <c r="B17" s="49">
        <f>Medlem!B17</f>
        <v>14</v>
      </c>
      <c r="C17" s="228" t="str">
        <f>Medlem!C17</f>
        <v>Ove Nielsen</v>
      </c>
      <c r="D17" s="45">
        <v>1</v>
      </c>
      <c r="E17" s="45">
        <v>1</v>
      </c>
      <c r="F17" s="45"/>
      <c r="G17" s="45">
        <v>1</v>
      </c>
      <c r="H17" s="45">
        <v>8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8"/>
      <c r="AD17" s="45"/>
      <c r="AE17" s="45"/>
      <c r="AF17" s="45"/>
      <c r="AG17" s="47"/>
      <c r="AH17" s="152">
        <f t="shared" si="0"/>
        <v>4</v>
      </c>
      <c r="AI17" s="205">
        <f t="shared" si="1"/>
        <v>11</v>
      </c>
      <c r="AJ17" s="208" t="str">
        <f t="shared" si="2"/>
        <v xml:space="preserve"> </v>
      </c>
      <c r="AK17" t="str">
        <f t="shared" si="3"/>
        <v xml:space="preserve"> </v>
      </c>
      <c r="AL17" s="129" t="str">
        <f t="shared" si="4"/>
        <v xml:space="preserve"> </v>
      </c>
      <c r="AM17" s="48"/>
      <c r="AN17" s="152"/>
      <c r="AO17" s="46"/>
      <c r="AP17" s="46">
        <v>74</v>
      </c>
      <c r="AQ17" s="46"/>
      <c r="AR17" s="46"/>
      <c r="AS17" s="46"/>
      <c r="AT17" s="46"/>
      <c r="AU17" s="46"/>
      <c r="AV17" s="50"/>
      <c r="AW17" s="125" t="str">
        <f t="shared" si="5"/>
        <v xml:space="preserve"> </v>
      </c>
      <c r="AX17" s="128" t="e">
        <f t="shared" si="6"/>
        <v>#NUM!</v>
      </c>
      <c r="AY17" t="e">
        <f t="shared" si="7"/>
        <v>#NUM!</v>
      </c>
      <c r="AZ17" t="e">
        <f t="shared" si="8"/>
        <v>#NUM!</v>
      </c>
      <c r="BA17" t="e">
        <f t="shared" si="9"/>
        <v>#NUM!</v>
      </c>
      <c r="BB17" s="129" t="e">
        <f t="shared" si="10"/>
        <v>#NUM!</v>
      </c>
    </row>
    <row r="18" spans="1:54" x14ac:dyDescent="0.2">
      <c r="A18" s="128">
        <f>Medlem!A18</f>
        <v>2308</v>
      </c>
      <c r="B18" s="49">
        <f>Medlem!B18</f>
        <v>15</v>
      </c>
      <c r="C18" s="228" t="str">
        <f>Medlem!C18</f>
        <v>Kristian Sørensen</v>
      </c>
      <c r="D18" s="45">
        <v>4</v>
      </c>
      <c r="E18" s="45">
        <v>1</v>
      </c>
      <c r="F18" s="45"/>
      <c r="G18" s="45">
        <v>3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8"/>
      <c r="AD18" s="45"/>
      <c r="AE18" s="45"/>
      <c r="AF18" s="45"/>
      <c r="AG18" s="47"/>
      <c r="AH18" s="152">
        <f t="shared" si="0"/>
        <v>3</v>
      </c>
      <c r="AI18" s="205">
        <f t="shared" si="1"/>
        <v>8</v>
      </c>
      <c r="AJ18" s="208" t="str">
        <f t="shared" si="2"/>
        <v xml:space="preserve"> </v>
      </c>
      <c r="AK18" t="str">
        <f t="shared" si="3"/>
        <v xml:space="preserve"> </v>
      </c>
      <c r="AL18" s="129" t="str">
        <f t="shared" si="4"/>
        <v xml:space="preserve"> </v>
      </c>
      <c r="AM18" s="48"/>
      <c r="AN18" s="152"/>
      <c r="AO18" s="46"/>
      <c r="AP18" s="46"/>
      <c r="AQ18" s="46"/>
      <c r="AR18" s="46"/>
      <c r="AS18" s="46"/>
      <c r="AT18" s="46"/>
      <c r="AU18" s="46"/>
      <c r="AV18" s="50"/>
      <c r="AW18" s="125" t="str">
        <f t="shared" si="5"/>
        <v xml:space="preserve"> </v>
      </c>
      <c r="AX18" s="128" t="e">
        <f t="shared" si="6"/>
        <v>#NUM!</v>
      </c>
      <c r="AY18" t="e">
        <f t="shared" si="7"/>
        <v>#NUM!</v>
      </c>
      <c r="AZ18" t="e">
        <f t="shared" si="8"/>
        <v>#NUM!</v>
      </c>
      <c r="BA18" t="e">
        <f t="shared" si="9"/>
        <v>#NUM!</v>
      </c>
      <c r="BB18" s="129" t="e">
        <f t="shared" si="10"/>
        <v>#NUM!</v>
      </c>
    </row>
    <row r="19" spans="1:54" x14ac:dyDescent="0.2">
      <c r="A19" s="128">
        <f>Medlem!A19</f>
        <v>2549</v>
      </c>
      <c r="B19" s="49">
        <f>Medlem!B19</f>
        <v>16</v>
      </c>
      <c r="C19" s="228" t="str">
        <f>Medlem!C19</f>
        <v>Lars Lasgaard</v>
      </c>
      <c r="D19" s="45"/>
      <c r="E19" s="45"/>
      <c r="F19" s="45"/>
      <c r="G19" s="45">
        <v>1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8"/>
      <c r="AD19" s="45"/>
      <c r="AE19" s="45"/>
      <c r="AF19" s="45"/>
      <c r="AG19" s="47"/>
      <c r="AH19" s="152">
        <f t="shared" si="0"/>
        <v>1</v>
      </c>
      <c r="AI19" s="205">
        <f t="shared" si="1"/>
        <v>1</v>
      </c>
      <c r="AJ19" s="208" t="str">
        <f t="shared" si="2"/>
        <v xml:space="preserve"> </v>
      </c>
      <c r="AK19" t="str">
        <f t="shared" si="3"/>
        <v xml:space="preserve"> </v>
      </c>
      <c r="AL19" s="129" t="str">
        <f t="shared" si="4"/>
        <v xml:space="preserve"> </v>
      </c>
      <c r="AM19" s="48"/>
      <c r="AN19" s="152"/>
      <c r="AO19" s="46"/>
      <c r="AP19" s="46"/>
      <c r="AQ19" s="46"/>
      <c r="AR19" s="46"/>
      <c r="AS19" s="46"/>
      <c r="AT19" s="46"/>
      <c r="AU19" s="46"/>
      <c r="AV19" s="50"/>
      <c r="AW19" s="125" t="str">
        <f t="shared" si="5"/>
        <v xml:space="preserve"> </v>
      </c>
      <c r="AX19" s="128" t="e">
        <f t="shared" si="6"/>
        <v>#NUM!</v>
      </c>
      <c r="AY19" t="e">
        <f t="shared" si="7"/>
        <v>#NUM!</v>
      </c>
      <c r="AZ19" t="e">
        <f t="shared" si="8"/>
        <v>#NUM!</v>
      </c>
      <c r="BA19" t="e">
        <f t="shared" si="9"/>
        <v>#NUM!</v>
      </c>
      <c r="BB19" s="129" t="e">
        <f t="shared" si="10"/>
        <v>#NUM!</v>
      </c>
    </row>
    <row r="20" spans="1:54" x14ac:dyDescent="0.2">
      <c r="A20" s="128">
        <f>Medlem!A20</f>
        <v>1702</v>
      </c>
      <c r="B20" s="49">
        <f>Medlem!B20</f>
        <v>17</v>
      </c>
      <c r="C20" s="228" t="str">
        <f>Medlem!C20</f>
        <v>Bo Søborg</v>
      </c>
      <c r="D20" s="45">
        <v>1</v>
      </c>
      <c r="E20" s="45"/>
      <c r="F20" s="45">
        <v>1</v>
      </c>
      <c r="G20" s="45">
        <v>4</v>
      </c>
      <c r="H20" s="45">
        <v>2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8"/>
      <c r="AD20" s="45"/>
      <c r="AE20" s="45"/>
      <c r="AF20" s="45"/>
      <c r="AG20" s="47"/>
      <c r="AH20" s="152">
        <f t="shared" si="0"/>
        <v>4</v>
      </c>
      <c r="AI20" s="205">
        <f t="shared" si="1"/>
        <v>8</v>
      </c>
      <c r="AJ20" s="208" t="str">
        <f t="shared" si="2"/>
        <v xml:space="preserve"> </v>
      </c>
      <c r="AK20" t="str">
        <f t="shared" si="3"/>
        <v xml:space="preserve"> </v>
      </c>
      <c r="AL20" s="129" t="str">
        <f t="shared" si="4"/>
        <v xml:space="preserve"> </v>
      </c>
      <c r="AM20" s="48"/>
      <c r="AN20" s="152"/>
      <c r="AO20" s="46">
        <v>81</v>
      </c>
      <c r="AP20" s="46">
        <v>77</v>
      </c>
      <c r="AQ20" s="46"/>
      <c r="AR20" s="46"/>
      <c r="AS20" s="46"/>
      <c r="AT20" s="46"/>
      <c r="AU20" s="46"/>
      <c r="AV20" s="50"/>
      <c r="AW20" s="125" t="str">
        <f t="shared" si="5"/>
        <v xml:space="preserve"> </v>
      </c>
      <c r="AX20" s="128" t="e">
        <f t="shared" si="6"/>
        <v>#NUM!</v>
      </c>
      <c r="AY20" t="e">
        <f t="shared" si="7"/>
        <v>#NUM!</v>
      </c>
      <c r="AZ20" t="e">
        <f t="shared" si="8"/>
        <v>#NUM!</v>
      </c>
      <c r="BA20" t="e">
        <f t="shared" si="9"/>
        <v>#NUM!</v>
      </c>
      <c r="BB20" s="129" t="e">
        <f t="shared" si="10"/>
        <v>#NUM!</v>
      </c>
    </row>
    <row r="21" spans="1:54" x14ac:dyDescent="0.2">
      <c r="A21" s="128">
        <f>Medlem!A21</f>
        <v>1311</v>
      </c>
      <c r="B21" s="49">
        <f>Medlem!B21</f>
        <v>18</v>
      </c>
      <c r="C21" s="228" t="str">
        <f>Medlem!C21</f>
        <v>Lars Torbensen</v>
      </c>
      <c r="D21" s="45">
        <v>1</v>
      </c>
      <c r="E21" s="45">
        <v>1</v>
      </c>
      <c r="F21" s="45"/>
      <c r="G21" s="45"/>
      <c r="H21" s="45">
        <v>1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8"/>
      <c r="AD21" s="45"/>
      <c r="AE21" s="45"/>
      <c r="AF21" s="45"/>
      <c r="AG21" s="47"/>
      <c r="AH21" s="152">
        <f t="shared" si="0"/>
        <v>3</v>
      </c>
      <c r="AI21" s="205">
        <f t="shared" si="1"/>
        <v>3</v>
      </c>
      <c r="AJ21" s="208" t="str">
        <f t="shared" si="2"/>
        <v xml:space="preserve"> </v>
      </c>
      <c r="AK21" t="str">
        <f t="shared" si="3"/>
        <v xml:space="preserve"> </v>
      </c>
      <c r="AL21" s="129" t="str">
        <f t="shared" si="4"/>
        <v xml:space="preserve"> </v>
      </c>
      <c r="AM21" s="48"/>
      <c r="AN21" s="152"/>
      <c r="AO21" s="46"/>
      <c r="AP21" s="46">
        <v>87</v>
      </c>
      <c r="AQ21" s="46"/>
      <c r="AR21" s="46"/>
      <c r="AS21" s="46"/>
      <c r="AT21" s="46"/>
      <c r="AU21" s="46"/>
      <c r="AV21" s="50"/>
      <c r="AW21" s="125" t="str">
        <f t="shared" si="5"/>
        <v xml:space="preserve"> </v>
      </c>
      <c r="AX21" s="128" t="e">
        <f t="shared" si="6"/>
        <v>#NUM!</v>
      </c>
      <c r="AY21" t="e">
        <f t="shared" si="7"/>
        <v>#NUM!</v>
      </c>
      <c r="AZ21" t="e">
        <f t="shared" si="8"/>
        <v>#NUM!</v>
      </c>
      <c r="BA21" t="e">
        <f t="shared" si="9"/>
        <v>#NUM!</v>
      </c>
      <c r="BB21" s="129" t="e">
        <f t="shared" si="10"/>
        <v>#NUM!</v>
      </c>
    </row>
    <row r="22" spans="1:54" x14ac:dyDescent="0.2">
      <c r="A22" s="128">
        <f>Medlem!A22</f>
        <v>2474</v>
      </c>
      <c r="B22" s="49">
        <f>Medlem!B22</f>
        <v>19</v>
      </c>
      <c r="C22" s="228" t="str">
        <f>Medlem!C22</f>
        <v>Per Svenningsen</v>
      </c>
      <c r="D22" s="45">
        <v>3</v>
      </c>
      <c r="E22" s="45"/>
      <c r="F22" s="45"/>
      <c r="G22" s="45">
        <v>1</v>
      </c>
      <c r="H22" s="45">
        <v>1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8"/>
      <c r="AD22" s="45"/>
      <c r="AE22" s="45"/>
      <c r="AF22" s="45"/>
      <c r="AG22" s="47"/>
      <c r="AH22" s="152">
        <f t="shared" si="0"/>
        <v>3</v>
      </c>
      <c r="AI22" s="205">
        <f t="shared" si="1"/>
        <v>5</v>
      </c>
      <c r="AJ22" s="208" t="str">
        <f t="shared" si="2"/>
        <v xml:space="preserve"> </v>
      </c>
      <c r="AK22" t="str">
        <f t="shared" si="3"/>
        <v xml:space="preserve"> </v>
      </c>
      <c r="AL22" s="129" t="str">
        <f t="shared" si="4"/>
        <v xml:space="preserve"> </v>
      </c>
      <c r="AM22" s="48"/>
      <c r="AN22" s="152"/>
      <c r="AO22" s="46"/>
      <c r="AP22" s="46">
        <v>86</v>
      </c>
      <c r="AQ22" s="46"/>
      <c r="AR22" s="46"/>
      <c r="AS22" s="46"/>
      <c r="AT22" s="46"/>
      <c r="AU22" s="46"/>
      <c r="AV22" s="50"/>
      <c r="AW22" s="125" t="str">
        <f t="shared" si="5"/>
        <v xml:space="preserve"> </v>
      </c>
      <c r="AX22" s="128" t="e">
        <f t="shared" si="6"/>
        <v>#NUM!</v>
      </c>
      <c r="AY22" t="e">
        <f t="shared" si="7"/>
        <v>#NUM!</v>
      </c>
      <c r="AZ22" t="e">
        <f t="shared" si="8"/>
        <v>#NUM!</v>
      </c>
      <c r="BA22" t="e">
        <f t="shared" si="9"/>
        <v>#NUM!</v>
      </c>
      <c r="BB22" s="129" t="e">
        <f t="shared" si="10"/>
        <v>#NUM!</v>
      </c>
    </row>
    <row r="23" spans="1:54" x14ac:dyDescent="0.2">
      <c r="A23" s="128">
        <f>Medlem!A23</f>
        <v>1257</v>
      </c>
      <c r="B23" s="49">
        <f>Medlem!B23</f>
        <v>20</v>
      </c>
      <c r="C23" s="228" t="str">
        <f>Medlem!C23</f>
        <v>Søren Olesen</v>
      </c>
      <c r="D23" s="45">
        <v>1</v>
      </c>
      <c r="E23" s="45">
        <v>3</v>
      </c>
      <c r="F23" s="45">
        <v>10</v>
      </c>
      <c r="G23" s="45">
        <v>1</v>
      </c>
      <c r="H23" s="45">
        <v>1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8"/>
      <c r="AD23" s="45"/>
      <c r="AE23" s="45"/>
      <c r="AF23" s="45"/>
      <c r="AG23" s="47"/>
      <c r="AH23" s="152">
        <f t="shared" si="0"/>
        <v>5</v>
      </c>
      <c r="AI23" s="205">
        <f t="shared" si="1"/>
        <v>16</v>
      </c>
      <c r="AJ23" s="208" t="str">
        <f t="shared" si="2"/>
        <v xml:space="preserve"> </v>
      </c>
      <c r="AK23" t="str">
        <f t="shared" si="3"/>
        <v xml:space="preserve"> </v>
      </c>
      <c r="AL23" s="129" t="str">
        <f t="shared" si="4"/>
        <v xml:space="preserve"> </v>
      </c>
      <c r="AM23" s="48"/>
      <c r="AN23" s="152"/>
      <c r="AO23" s="46">
        <v>71</v>
      </c>
      <c r="AP23" s="46">
        <v>77</v>
      </c>
      <c r="AQ23" s="46"/>
      <c r="AR23" s="46"/>
      <c r="AS23" s="46"/>
      <c r="AT23" s="46"/>
      <c r="AU23" s="46"/>
      <c r="AV23" s="50"/>
      <c r="AW23" s="125" t="str">
        <f t="shared" si="5"/>
        <v xml:space="preserve"> </v>
      </c>
      <c r="AX23" s="128" t="e">
        <f t="shared" si="6"/>
        <v>#NUM!</v>
      </c>
      <c r="AY23" t="e">
        <f t="shared" si="7"/>
        <v>#NUM!</v>
      </c>
      <c r="AZ23" t="e">
        <f t="shared" si="8"/>
        <v>#NUM!</v>
      </c>
      <c r="BA23" t="e">
        <f t="shared" si="9"/>
        <v>#NUM!</v>
      </c>
      <c r="BB23" s="129" t="e">
        <f t="shared" si="10"/>
        <v>#NUM!</v>
      </c>
    </row>
    <row r="24" spans="1:54" x14ac:dyDescent="0.2">
      <c r="A24" s="128">
        <f>Medlem!A24</f>
        <v>2785</v>
      </c>
      <c r="B24" s="49">
        <f>Medlem!B24</f>
        <v>21</v>
      </c>
      <c r="C24" s="228" t="str">
        <f>Medlem!C24</f>
        <v>Martin Thygesen</v>
      </c>
      <c r="D24" s="45"/>
      <c r="E24" s="45">
        <v>1</v>
      </c>
      <c r="F24" s="45">
        <v>1</v>
      </c>
      <c r="G24" s="45">
        <v>2</v>
      </c>
      <c r="H24" s="45">
        <v>3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8"/>
      <c r="AD24" s="45"/>
      <c r="AE24" s="45"/>
      <c r="AF24" s="45"/>
      <c r="AG24" s="47"/>
      <c r="AH24" s="152">
        <f t="shared" si="0"/>
        <v>4</v>
      </c>
      <c r="AI24" s="205">
        <f t="shared" si="1"/>
        <v>7</v>
      </c>
      <c r="AJ24" s="208" t="str">
        <f t="shared" si="2"/>
        <v xml:space="preserve"> </v>
      </c>
      <c r="AK24" t="str">
        <f t="shared" si="3"/>
        <v xml:space="preserve"> </v>
      </c>
      <c r="AL24" s="129" t="str">
        <f t="shared" si="4"/>
        <v xml:space="preserve"> </v>
      </c>
      <c r="AM24" s="48"/>
      <c r="AN24" s="152"/>
      <c r="AO24" s="46">
        <v>87</v>
      </c>
      <c r="AP24" s="46">
        <v>76</v>
      </c>
      <c r="AQ24" s="46"/>
      <c r="AR24" s="46"/>
      <c r="AS24" s="46"/>
      <c r="AT24" s="46"/>
      <c r="AU24" s="46"/>
      <c r="AV24" s="50"/>
      <c r="AW24" s="125" t="str">
        <f t="shared" si="5"/>
        <v xml:space="preserve"> </v>
      </c>
      <c r="AX24" s="128" t="e">
        <f t="shared" si="6"/>
        <v>#NUM!</v>
      </c>
      <c r="AY24" t="e">
        <f t="shared" si="7"/>
        <v>#NUM!</v>
      </c>
      <c r="AZ24" t="e">
        <f t="shared" si="8"/>
        <v>#NUM!</v>
      </c>
      <c r="BA24" t="e">
        <f t="shared" si="9"/>
        <v>#NUM!</v>
      </c>
      <c r="BB24" s="129" t="e">
        <f t="shared" si="10"/>
        <v>#NUM!</v>
      </c>
    </row>
    <row r="25" spans="1:54" x14ac:dyDescent="0.2">
      <c r="A25" s="128">
        <f>Medlem!A25</f>
        <v>1405</v>
      </c>
      <c r="B25" s="49">
        <f>Medlem!B25</f>
        <v>22</v>
      </c>
      <c r="C25" s="228" t="str">
        <f>Medlem!C25</f>
        <v>Per Kongsbak</v>
      </c>
      <c r="D25" s="45">
        <v>10</v>
      </c>
      <c r="E25" s="45">
        <v>3</v>
      </c>
      <c r="F25" s="45"/>
      <c r="G25" s="45"/>
      <c r="H25" s="45">
        <v>3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8"/>
      <c r="AD25" s="47"/>
      <c r="AE25" s="47"/>
      <c r="AF25" s="47"/>
      <c r="AG25" s="47"/>
      <c r="AH25" s="152">
        <f t="shared" si="0"/>
        <v>3</v>
      </c>
      <c r="AI25" s="205">
        <f t="shared" si="1"/>
        <v>16</v>
      </c>
      <c r="AJ25" s="208" t="str">
        <f t="shared" si="2"/>
        <v xml:space="preserve"> </v>
      </c>
      <c r="AK25" t="str">
        <f t="shared" si="3"/>
        <v xml:space="preserve"> </v>
      </c>
      <c r="AL25" s="129" t="str">
        <f t="shared" si="4"/>
        <v xml:space="preserve"> </v>
      </c>
      <c r="AM25" s="48"/>
      <c r="AN25" s="152"/>
      <c r="AO25" s="46"/>
      <c r="AP25" s="46">
        <v>75</v>
      </c>
      <c r="AQ25" s="46"/>
      <c r="AR25" s="46"/>
      <c r="AS25" s="46"/>
      <c r="AT25" s="46"/>
      <c r="AU25" s="46"/>
      <c r="AV25" s="50"/>
      <c r="AW25" s="125" t="str">
        <f t="shared" si="5"/>
        <v xml:space="preserve"> </v>
      </c>
      <c r="AX25" s="128" t="e">
        <f t="shared" si="6"/>
        <v>#NUM!</v>
      </c>
      <c r="AY25" t="e">
        <f t="shared" si="7"/>
        <v>#NUM!</v>
      </c>
      <c r="AZ25" t="e">
        <f t="shared" si="8"/>
        <v>#NUM!</v>
      </c>
      <c r="BA25" t="e">
        <f t="shared" si="9"/>
        <v>#NUM!</v>
      </c>
      <c r="BB25" s="129" t="e">
        <f t="shared" si="10"/>
        <v>#NUM!</v>
      </c>
    </row>
    <row r="26" spans="1:54" x14ac:dyDescent="0.2">
      <c r="A26" s="128">
        <f>Medlem!A26</f>
        <v>3140</v>
      </c>
      <c r="B26" s="49">
        <f>Medlem!B26</f>
        <v>23</v>
      </c>
      <c r="C26" s="228" t="str">
        <f>Medlem!C26</f>
        <v>Steen Lindskov</v>
      </c>
      <c r="D26" s="45"/>
      <c r="E26" s="45"/>
      <c r="F26" s="45">
        <v>6</v>
      </c>
      <c r="G26" s="45">
        <v>1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8"/>
      <c r="AD26" s="45"/>
      <c r="AE26" s="45"/>
      <c r="AF26" s="45"/>
      <c r="AG26" s="47"/>
      <c r="AH26" s="152">
        <f t="shared" si="0"/>
        <v>2</v>
      </c>
      <c r="AI26" s="205">
        <f t="shared" si="1"/>
        <v>7</v>
      </c>
      <c r="AJ26" s="208" t="str">
        <f t="shared" si="2"/>
        <v xml:space="preserve"> </v>
      </c>
      <c r="AK26" t="str">
        <f t="shared" si="3"/>
        <v xml:space="preserve"> </v>
      </c>
      <c r="AL26" s="129" t="str">
        <f t="shared" si="4"/>
        <v xml:space="preserve"> </v>
      </c>
      <c r="AM26" s="48"/>
      <c r="AN26" s="152"/>
      <c r="AO26" s="46">
        <v>69</v>
      </c>
      <c r="AP26" s="46"/>
      <c r="AQ26" s="46"/>
      <c r="AR26" s="46"/>
      <c r="AS26" s="46"/>
      <c r="AT26" s="46"/>
      <c r="AU26" s="46"/>
      <c r="AV26" s="50"/>
      <c r="AW26" s="125" t="str">
        <f t="shared" si="5"/>
        <v xml:space="preserve"> </v>
      </c>
      <c r="AX26" s="128" t="e">
        <f t="shared" si="6"/>
        <v>#NUM!</v>
      </c>
      <c r="AY26" t="e">
        <f t="shared" si="7"/>
        <v>#NUM!</v>
      </c>
      <c r="AZ26" t="e">
        <f t="shared" si="8"/>
        <v>#NUM!</v>
      </c>
      <c r="BA26" t="e">
        <f t="shared" si="9"/>
        <v>#NUM!</v>
      </c>
      <c r="BB26" s="129" t="e">
        <f t="shared" si="10"/>
        <v>#NUM!</v>
      </c>
    </row>
    <row r="27" spans="1:54" x14ac:dyDescent="0.2">
      <c r="A27" s="128">
        <f>Medlem!A27</f>
        <v>3173</v>
      </c>
      <c r="B27" s="49">
        <f>Medlem!B27</f>
        <v>24</v>
      </c>
      <c r="C27" s="228" t="str">
        <f>Medlem!C27</f>
        <v>Thet Oo</v>
      </c>
      <c r="D27" s="45">
        <v>2</v>
      </c>
      <c r="E27" s="45">
        <v>1</v>
      </c>
      <c r="F27" s="45">
        <v>1</v>
      </c>
      <c r="G27" s="45">
        <v>1</v>
      </c>
      <c r="H27" s="45">
        <v>1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8"/>
      <c r="AD27" s="45"/>
      <c r="AE27" s="45"/>
      <c r="AF27" s="45"/>
      <c r="AG27" s="47"/>
      <c r="AH27" s="152">
        <f t="shared" si="0"/>
        <v>5</v>
      </c>
      <c r="AI27" s="205">
        <f t="shared" si="1"/>
        <v>6</v>
      </c>
      <c r="AJ27" s="208" t="str">
        <f t="shared" si="2"/>
        <v xml:space="preserve"> </v>
      </c>
      <c r="AK27" t="str">
        <f t="shared" si="3"/>
        <v xml:space="preserve"> </v>
      </c>
      <c r="AL27" s="129" t="str">
        <f t="shared" si="4"/>
        <v xml:space="preserve"> </v>
      </c>
      <c r="AM27" s="48"/>
      <c r="AN27" s="152"/>
      <c r="AO27" s="46">
        <v>82</v>
      </c>
      <c r="AP27" s="46">
        <v>78</v>
      </c>
      <c r="AQ27" s="46"/>
      <c r="AR27" s="46"/>
      <c r="AS27" s="46"/>
      <c r="AT27" s="46"/>
      <c r="AU27" s="46"/>
      <c r="AV27" s="50"/>
      <c r="AW27" s="125" t="str">
        <f t="shared" si="5"/>
        <v xml:space="preserve"> </v>
      </c>
      <c r="AX27" s="128" t="e">
        <f t="shared" si="6"/>
        <v>#NUM!</v>
      </c>
      <c r="AY27" t="e">
        <f t="shared" si="7"/>
        <v>#NUM!</v>
      </c>
      <c r="AZ27" t="e">
        <f t="shared" si="8"/>
        <v>#NUM!</v>
      </c>
      <c r="BA27" t="e">
        <f t="shared" si="9"/>
        <v>#NUM!</v>
      </c>
      <c r="BB27" s="129" t="e">
        <f t="shared" si="10"/>
        <v>#NUM!</v>
      </c>
    </row>
    <row r="28" spans="1:54" x14ac:dyDescent="0.2">
      <c r="A28" s="128">
        <f>Medlem!A28</f>
        <v>1456</v>
      </c>
      <c r="B28" s="49">
        <f>Medlem!B28</f>
        <v>25</v>
      </c>
      <c r="C28" s="228" t="str">
        <f>Medlem!C28</f>
        <v>Martin Jensen</v>
      </c>
      <c r="D28" s="45">
        <v>1</v>
      </c>
      <c r="E28" s="45">
        <v>2</v>
      </c>
      <c r="F28" s="45"/>
      <c r="G28" s="45">
        <v>4</v>
      </c>
      <c r="H28" s="45">
        <v>1</v>
      </c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8"/>
      <c r="AD28" s="45"/>
      <c r="AE28" s="45"/>
      <c r="AF28" s="45"/>
      <c r="AG28" s="47"/>
      <c r="AH28" s="152">
        <f t="shared" si="0"/>
        <v>4</v>
      </c>
      <c r="AI28" s="205">
        <f t="shared" si="1"/>
        <v>8</v>
      </c>
      <c r="AJ28" s="208" t="str">
        <f t="shared" si="2"/>
        <v xml:space="preserve"> </v>
      </c>
      <c r="AK28" t="str">
        <f t="shared" si="3"/>
        <v xml:space="preserve"> </v>
      </c>
      <c r="AL28" s="129" t="str">
        <f t="shared" si="4"/>
        <v xml:space="preserve"> </v>
      </c>
      <c r="AM28" s="48"/>
      <c r="AN28" s="152"/>
      <c r="AO28" s="46"/>
      <c r="AP28" s="46">
        <v>80</v>
      </c>
      <c r="AQ28" s="46"/>
      <c r="AR28" s="46"/>
      <c r="AS28" s="46"/>
      <c r="AT28" s="46"/>
      <c r="AU28" s="46"/>
      <c r="AV28" s="50"/>
      <c r="AW28" s="125" t="str">
        <f t="shared" si="5"/>
        <v xml:space="preserve"> </v>
      </c>
      <c r="AX28" s="128" t="e">
        <f t="shared" si="6"/>
        <v>#NUM!</v>
      </c>
      <c r="AY28" t="e">
        <f t="shared" si="7"/>
        <v>#NUM!</v>
      </c>
      <c r="AZ28" t="e">
        <f t="shared" si="8"/>
        <v>#NUM!</v>
      </c>
      <c r="BA28" t="e">
        <f t="shared" si="9"/>
        <v>#NUM!</v>
      </c>
      <c r="BB28" s="129" t="e">
        <f t="shared" si="10"/>
        <v>#NUM!</v>
      </c>
    </row>
    <row r="29" spans="1:54" x14ac:dyDescent="0.2">
      <c r="A29" s="128">
        <f>Medlem!A29</f>
        <v>3303</v>
      </c>
      <c r="B29" s="49">
        <f>Medlem!B29</f>
        <v>26</v>
      </c>
      <c r="C29" s="228" t="str">
        <f>Medlem!C29</f>
        <v>Tim Percival</v>
      </c>
      <c r="D29" s="45">
        <v>8</v>
      </c>
      <c r="E29" s="45">
        <v>1</v>
      </c>
      <c r="F29" s="45"/>
      <c r="G29" s="45">
        <v>1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8"/>
      <c r="AD29" s="45"/>
      <c r="AE29" s="45"/>
      <c r="AF29" s="45"/>
      <c r="AG29" s="47"/>
      <c r="AH29" s="152">
        <f t="shared" si="0"/>
        <v>3</v>
      </c>
      <c r="AI29" s="205">
        <f t="shared" si="1"/>
        <v>10</v>
      </c>
      <c r="AJ29" s="208" t="str">
        <f t="shared" si="2"/>
        <v xml:space="preserve"> </v>
      </c>
      <c r="AK29" t="str">
        <f t="shared" si="3"/>
        <v xml:space="preserve"> </v>
      </c>
      <c r="AL29" s="129" t="str">
        <f t="shared" si="4"/>
        <v xml:space="preserve"> </v>
      </c>
      <c r="AM29" s="48"/>
      <c r="AN29" s="152"/>
      <c r="AO29" s="46"/>
      <c r="AP29" s="46"/>
      <c r="AQ29" s="46"/>
      <c r="AR29" s="46"/>
      <c r="AS29" s="46"/>
      <c r="AT29" s="46"/>
      <c r="AU29" s="46"/>
      <c r="AV29" s="50"/>
      <c r="AW29" s="125" t="str">
        <f t="shared" si="5"/>
        <v xml:space="preserve"> </v>
      </c>
      <c r="AX29" s="128" t="e">
        <f t="shared" si="6"/>
        <v>#NUM!</v>
      </c>
      <c r="AY29" t="e">
        <f t="shared" si="7"/>
        <v>#NUM!</v>
      </c>
      <c r="AZ29" t="e">
        <f t="shared" si="8"/>
        <v>#NUM!</v>
      </c>
      <c r="BA29" t="e">
        <f t="shared" si="9"/>
        <v>#NUM!</v>
      </c>
      <c r="BB29" s="129" t="e">
        <f t="shared" si="10"/>
        <v>#NUM!</v>
      </c>
    </row>
    <row r="30" spans="1:54" x14ac:dyDescent="0.2">
      <c r="A30" s="128">
        <f>Medlem!A30</f>
        <v>3155</v>
      </c>
      <c r="B30" s="49">
        <f>Medlem!B30</f>
        <v>27</v>
      </c>
      <c r="C30" s="228" t="str">
        <f>Medlem!C30</f>
        <v>Klaus P. B. Rasmussen</v>
      </c>
      <c r="D30" s="45">
        <v>1</v>
      </c>
      <c r="E30" s="45">
        <v>10</v>
      </c>
      <c r="F30" s="45">
        <v>3</v>
      </c>
      <c r="G30" s="45">
        <v>6</v>
      </c>
      <c r="H30" s="45">
        <v>10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8"/>
      <c r="AD30" s="45"/>
      <c r="AE30" s="45"/>
      <c r="AF30" s="45"/>
      <c r="AG30" s="47"/>
      <c r="AH30" s="152">
        <f t="shared" si="0"/>
        <v>5</v>
      </c>
      <c r="AI30" s="205">
        <f t="shared" si="1"/>
        <v>30</v>
      </c>
      <c r="AJ30" s="208" t="str">
        <f t="shared" si="2"/>
        <v>1.</v>
      </c>
      <c r="AK30" t="str">
        <f t="shared" si="3"/>
        <v xml:space="preserve"> </v>
      </c>
      <c r="AL30" s="129" t="str">
        <f t="shared" si="4"/>
        <v xml:space="preserve"> </v>
      </c>
      <c r="AM30" s="48"/>
      <c r="AN30" s="152"/>
      <c r="AO30" s="46">
        <v>77</v>
      </c>
      <c r="AP30" s="46">
        <v>72</v>
      </c>
      <c r="AQ30" s="46"/>
      <c r="AR30" s="46"/>
      <c r="AS30" s="46"/>
      <c r="AT30" s="46"/>
      <c r="AU30" s="46"/>
      <c r="AV30" s="50"/>
      <c r="AW30" s="125" t="str">
        <f t="shared" si="5"/>
        <v xml:space="preserve"> </v>
      </c>
      <c r="AX30" s="128" t="e">
        <f t="shared" si="6"/>
        <v>#NUM!</v>
      </c>
      <c r="AY30" t="e">
        <f t="shared" si="7"/>
        <v>#NUM!</v>
      </c>
      <c r="AZ30" t="e">
        <f t="shared" si="8"/>
        <v>#NUM!</v>
      </c>
      <c r="BA30" t="e">
        <f t="shared" si="9"/>
        <v>#NUM!</v>
      </c>
      <c r="BB30" s="129" t="e">
        <f t="shared" si="10"/>
        <v>#NUM!</v>
      </c>
    </row>
    <row r="31" spans="1:54" x14ac:dyDescent="0.2">
      <c r="A31" s="128">
        <f>Medlem!A31</f>
        <v>3063</v>
      </c>
      <c r="B31" s="49">
        <f>Medlem!B31</f>
        <v>28</v>
      </c>
      <c r="C31" s="228" t="str">
        <f>Medlem!C31</f>
        <v>Mark Sewell</v>
      </c>
      <c r="D31" s="45">
        <v>6</v>
      </c>
      <c r="E31" s="45">
        <v>4</v>
      </c>
      <c r="F31" s="45">
        <v>8</v>
      </c>
      <c r="G31" s="45">
        <v>1</v>
      </c>
      <c r="H31" s="45">
        <v>1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8"/>
      <c r="AD31" s="45"/>
      <c r="AE31" s="45"/>
      <c r="AF31" s="45"/>
      <c r="AG31" s="47"/>
      <c r="AH31" s="152">
        <f t="shared" si="0"/>
        <v>5</v>
      </c>
      <c r="AI31" s="205">
        <f t="shared" si="1"/>
        <v>20</v>
      </c>
      <c r="AJ31" s="208" t="str">
        <f t="shared" si="2"/>
        <v xml:space="preserve"> </v>
      </c>
      <c r="AK31" t="str">
        <f t="shared" si="3"/>
        <v xml:space="preserve"> </v>
      </c>
      <c r="AL31" s="129" t="str">
        <f t="shared" si="4"/>
        <v xml:space="preserve"> </v>
      </c>
      <c r="AM31" s="48"/>
      <c r="AN31" s="152"/>
      <c r="AO31" s="46">
        <v>67</v>
      </c>
      <c r="AP31" s="46">
        <v>79</v>
      </c>
      <c r="AQ31" s="46"/>
      <c r="AR31" s="46"/>
      <c r="AS31" s="46"/>
      <c r="AT31" s="46"/>
      <c r="AU31" s="46"/>
      <c r="AV31" s="50"/>
      <c r="AW31" s="125" t="str">
        <f t="shared" si="5"/>
        <v xml:space="preserve"> </v>
      </c>
      <c r="AX31" s="128" t="e">
        <f t="shared" si="6"/>
        <v>#NUM!</v>
      </c>
      <c r="AY31" t="e">
        <f t="shared" si="7"/>
        <v>#NUM!</v>
      </c>
      <c r="AZ31" t="e">
        <f t="shared" si="8"/>
        <v>#NUM!</v>
      </c>
      <c r="BA31" t="e">
        <f t="shared" si="9"/>
        <v>#NUM!</v>
      </c>
      <c r="BB31" s="129" t="e">
        <f t="shared" si="10"/>
        <v>#NUM!</v>
      </c>
    </row>
    <row r="32" spans="1:54" x14ac:dyDescent="0.2">
      <c r="A32" s="128">
        <f>Medlem!A32</f>
        <v>3397</v>
      </c>
      <c r="B32" s="49">
        <f>Medlem!B32</f>
        <v>29</v>
      </c>
      <c r="C32" s="228" t="str">
        <f>Medlem!C32</f>
        <v>Henrik Persson</v>
      </c>
      <c r="D32" s="45">
        <v>10</v>
      </c>
      <c r="E32" s="45">
        <v>1</v>
      </c>
      <c r="F32" s="45"/>
      <c r="G32" s="45">
        <v>1</v>
      </c>
      <c r="H32" s="45">
        <v>1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8"/>
      <c r="AD32" s="45"/>
      <c r="AE32" s="45"/>
      <c r="AF32" s="45"/>
      <c r="AG32" s="47"/>
      <c r="AH32" s="152">
        <f t="shared" si="0"/>
        <v>4</v>
      </c>
      <c r="AI32" s="205">
        <f t="shared" si="1"/>
        <v>13</v>
      </c>
      <c r="AJ32" s="208" t="str">
        <f t="shared" si="2"/>
        <v xml:space="preserve"> </v>
      </c>
      <c r="AK32" t="str">
        <f t="shared" si="3"/>
        <v xml:space="preserve"> </v>
      </c>
      <c r="AL32" s="129" t="str">
        <f t="shared" si="4"/>
        <v xml:space="preserve"> </v>
      </c>
      <c r="AM32" s="48"/>
      <c r="AN32" s="152"/>
      <c r="AO32" s="46"/>
      <c r="AP32" s="46">
        <v>80</v>
      </c>
      <c r="AQ32" s="46"/>
      <c r="AR32" s="46"/>
      <c r="AS32" s="46"/>
      <c r="AT32" s="46"/>
      <c r="AU32" s="46"/>
      <c r="AV32" s="50"/>
      <c r="AW32" s="125" t="str">
        <f t="shared" si="5"/>
        <v xml:space="preserve"> </v>
      </c>
      <c r="AX32" s="128" t="e">
        <f t="shared" si="6"/>
        <v>#NUM!</v>
      </c>
      <c r="AY32" t="e">
        <f t="shared" si="7"/>
        <v>#NUM!</v>
      </c>
      <c r="AZ32" t="e">
        <f t="shared" si="8"/>
        <v>#NUM!</v>
      </c>
      <c r="BA32" t="e">
        <f t="shared" si="9"/>
        <v>#NUM!</v>
      </c>
      <c r="BB32" s="129" t="e">
        <f t="shared" si="10"/>
        <v>#NUM!</v>
      </c>
    </row>
    <row r="33" spans="1:54" x14ac:dyDescent="0.2">
      <c r="A33" s="128">
        <f>Medlem!A33</f>
        <v>3073</v>
      </c>
      <c r="B33" s="49">
        <f>Medlem!B33</f>
        <v>30</v>
      </c>
      <c r="C33" s="228" t="str">
        <f>Medlem!C33</f>
        <v xml:space="preserve">Morten Køhlert </v>
      </c>
      <c r="D33" s="45">
        <v>1</v>
      </c>
      <c r="E33" s="45">
        <v>8</v>
      </c>
      <c r="F33" s="45">
        <v>4</v>
      </c>
      <c r="G33" s="45">
        <v>1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8"/>
      <c r="AD33" s="45"/>
      <c r="AE33" s="45"/>
      <c r="AF33" s="45"/>
      <c r="AG33" s="45"/>
      <c r="AH33" s="152">
        <f t="shared" si="0"/>
        <v>4</v>
      </c>
      <c r="AI33" s="205">
        <f t="shared" si="1"/>
        <v>14</v>
      </c>
      <c r="AJ33" s="208" t="str">
        <f t="shared" si="2"/>
        <v xml:space="preserve"> </v>
      </c>
      <c r="AK33" t="str">
        <f t="shared" si="3"/>
        <v xml:space="preserve"> </v>
      </c>
      <c r="AL33" s="129" t="str">
        <f t="shared" si="4"/>
        <v xml:space="preserve"> </v>
      </c>
      <c r="AM33" s="48"/>
      <c r="AN33" s="152"/>
      <c r="AO33" s="46">
        <v>76</v>
      </c>
      <c r="AP33" s="46"/>
      <c r="AQ33" s="46"/>
      <c r="AR33" s="46"/>
      <c r="AS33" s="46"/>
      <c r="AT33" s="46"/>
      <c r="AU33" s="46"/>
      <c r="AV33" s="50"/>
      <c r="AW33" s="125" t="str">
        <f t="shared" si="5"/>
        <v xml:space="preserve"> </v>
      </c>
      <c r="AX33" s="128" t="e">
        <f t="shared" si="6"/>
        <v>#NUM!</v>
      </c>
      <c r="AY33" t="e">
        <f t="shared" si="7"/>
        <v>#NUM!</v>
      </c>
      <c r="AZ33" t="e">
        <f t="shared" si="8"/>
        <v>#NUM!</v>
      </c>
      <c r="BA33" t="e">
        <f t="shared" si="9"/>
        <v>#NUM!</v>
      </c>
      <c r="BB33" s="129" t="e">
        <f t="shared" si="10"/>
        <v>#NUM!</v>
      </c>
    </row>
    <row r="34" spans="1:54" x14ac:dyDescent="0.2">
      <c r="A34" s="128">
        <f>Medlem!A34</f>
        <v>3348</v>
      </c>
      <c r="B34" s="49">
        <f>Medlem!B34</f>
        <v>31</v>
      </c>
      <c r="C34" s="228" t="str">
        <f>Medlem!C34</f>
        <v>Claus Thygesen</v>
      </c>
      <c r="D34" s="45">
        <v>1</v>
      </c>
      <c r="E34" s="45"/>
      <c r="F34" s="45"/>
      <c r="G34" s="45">
        <v>3</v>
      </c>
      <c r="H34" s="45">
        <v>8</v>
      </c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8"/>
      <c r="AD34" s="45"/>
      <c r="AE34" s="45"/>
      <c r="AF34" s="45"/>
      <c r="AG34" s="47"/>
      <c r="AH34" s="152">
        <f t="shared" si="0"/>
        <v>3</v>
      </c>
      <c r="AI34" s="205">
        <f t="shared" si="1"/>
        <v>12</v>
      </c>
      <c r="AJ34" s="208" t="str">
        <f t="shared" si="2"/>
        <v xml:space="preserve"> </v>
      </c>
      <c r="AK34" t="str">
        <f t="shared" si="3"/>
        <v xml:space="preserve"> </v>
      </c>
      <c r="AL34" s="129" t="str">
        <f t="shared" si="4"/>
        <v xml:space="preserve"> </v>
      </c>
      <c r="AM34" s="48"/>
      <c r="AN34" s="152"/>
      <c r="AO34" s="46"/>
      <c r="AP34" s="46">
        <v>76</v>
      </c>
      <c r="AQ34" s="46"/>
      <c r="AR34" s="46"/>
      <c r="AS34" s="46"/>
      <c r="AT34" s="46"/>
      <c r="AU34" s="46"/>
      <c r="AV34" s="50"/>
      <c r="AW34" s="125" t="str">
        <f t="shared" si="5"/>
        <v xml:space="preserve"> </v>
      </c>
      <c r="AX34" s="128" t="e">
        <f t="shared" si="6"/>
        <v>#NUM!</v>
      </c>
      <c r="AY34" t="e">
        <f t="shared" si="7"/>
        <v>#NUM!</v>
      </c>
      <c r="AZ34" t="e">
        <f t="shared" si="8"/>
        <v>#NUM!</v>
      </c>
      <c r="BA34" t="e">
        <f t="shared" si="9"/>
        <v>#NUM!</v>
      </c>
      <c r="BB34" s="129" t="e">
        <f t="shared" si="10"/>
        <v>#NUM!</v>
      </c>
    </row>
    <row r="35" spans="1:54" x14ac:dyDescent="0.2">
      <c r="A35" s="128">
        <f>Medlem!A35</f>
        <v>3292</v>
      </c>
      <c r="B35" s="49">
        <f>Medlem!B35</f>
        <v>32</v>
      </c>
      <c r="C35" s="228" t="str">
        <f>Medlem!C35</f>
        <v>Mkkel Feld</v>
      </c>
      <c r="D35" s="45">
        <v>1</v>
      </c>
      <c r="E35" s="45">
        <v>6</v>
      </c>
      <c r="F35" s="45">
        <v>10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8"/>
      <c r="AD35" s="45"/>
      <c r="AE35" s="45"/>
      <c r="AF35" s="45"/>
      <c r="AG35" s="47"/>
      <c r="AH35" s="152">
        <f t="shared" si="0"/>
        <v>3</v>
      </c>
      <c r="AI35" s="205">
        <f t="shared" si="1"/>
        <v>17</v>
      </c>
      <c r="AJ35" s="208" t="str">
        <f t="shared" si="2"/>
        <v xml:space="preserve"> </v>
      </c>
      <c r="AK35" t="str">
        <f t="shared" si="3"/>
        <v xml:space="preserve"> </v>
      </c>
      <c r="AL35" s="129" t="str">
        <f t="shared" si="4"/>
        <v xml:space="preserve"> </v>
      </c>
      <c r="AM35" s="48"/>
      <c r="AN35" s="152"/>
      <c r="AO35" s="46">
        <v>65</v>
      </c>
      <c r="AP35" s="46"/>
      <c r="AQ35" s="46"/>
      <c r="AR35" s="46"/>
      <c r="AS35" s="46"/>
      <c r="AT35" s="46"/>
      <c r="AU35" s="46"/>
      <c r="AV35" s="50"/>
      <c r="AW35" s="125" t="str">
        <f t="shared" si="5"/>
        <v xml:space="preserve"> </v>
      </c>
      <c r="AX35" s="128" t="e">
        <f t="shared" si="6"/>
        <v>#NUM!</v>
      </c>
      <c r="AY35" t="e">
        <f t="shared" si="7"/>
        <v>#NUM!</v>
      </c>
      <c r="AZ35" t="e">
        <f t="shared" si="8"/>
        <v>#NUM!</v>
      </c>
      <c r="BA35" t="e">
        <f t="shared" si="9"/>
        <v>#NUM!</v>
      </c>
      <c r="BB35" s="129" t="e">
        <f t="shared" si="10"/>
        <v>#NUM!</v>
      </c>
    </row>
    <row r="36" spans="1:54" x14ac:dyDescent="0.2">
      <c r="A36" s="128">
        <f>Medlem!A36</f>
        <v>3178</v>
      </c>
      <c r="B36" s="49">
        <f>Medlem!B36</f>
        <v>33</v>
      </c>
      <c r="C36" s="228" t="str">
        <f>Medlem!C36</f>
        <v>Bo Sørensen</v>
      </c>
      <c r="D36" s="45">
        <v>6</v>
      </c>
      <c r="E36" s="45">
        <v>6</v>
      </c>
      <c r="F36" s="45">
        <v>6</v>
      </c>
      <c r="G36" s="45">
        <v>1</v>
      </c>
      <c r="H36" s="45">
        <v>2</v>
      </c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8"/>
      <c r="AD36" s="47"/>
      <c r="AE36" s="47"/>
      <c r="AF36" s="47"/>
      <c r="AG36" s="47"/>
      <c r="AH36" s="152">
        <f t="shared" si="0"/>
        <v>5</v>
      </c>
      <c r="AI36" s="205">
        <f t="shared" si="1"/>
        <v>21</v>
      </c>
      <c r="AJ36" s="208" t="str">
        <f t="shared" si="2"/>
        <v xml:space="preserve"> </v>
      </c>
      <c r="AK36" t="str">
        <f t="shared" si="3"/>
        <v xml:space="preserve"> </v>
      </c>
      <c r="AL36" s="129" t="str">
        <f t="shared" si="4"/>
        <v xml:space="preserve"> </v>
      </c>
      <c r="AM36" s="48"/>
      <c r="AN36" s="152"/>
      <c r="AO36" s="46">
        <v>74</v>
      </c>
      <c r="AP36" s="46">
        <v>77</v>
      </c>
      <c r="AQ36" s="46"/>
      <c r="AR36" s="46"/>
      <c r="AS36" s="46"/>
      <c r="AT36" s="46"/>
      <c r="AU36" s="46"/>
      <c r="AV36" s="50"/>
      <c r="AW36" s="125" t="str">
        <f t="shared" si="5"/>
        <v xml:space="preserve"> </v>
      </c>
      <c r="AX36" s="128" t="e">
        <f t="shared" si="6"/>
        <v>#NUM!</v>
      </c>
      <c r="AY36" t="e">
        <f t="shared" si="7"/>
        <v>#NUM!</v>
      </c>
      <c r="AZ36" t="e">
        <f t="shared" si="8"/>
        <v>#NUM!</v>
      </c>
      <c r="BA36" t="e">
        <f t="shared" si="9"/>
        <v>#NUM!</v>
      </c>
      <c r="BB36" s="129" t="e">
        <f t="shared" si="10"/>
        <v>#NUM!</v>
      </c>
    </row>
    <row r="37" spans="1:54" x14ac:dyDescent="0.2">
      <c r="A37" s="128">
        <f>Medlem!A37</f>
        <v>3498</v>
      </c>
      <c r="B37" s="49">
        <f>Medlem!B37</f>
        <v>34</v>
      </c>
      <c r="C37" s="228" t="str">
        <f>Medlem!C37</f>
        <v>Flemming Ø. Nielsen</v>
      </c>
      <c r="D37" s="45">
        <v>1</v>
      </c>
      <c r="E37" s="45"/>
      <c r="F37" s="45"/>
      <c r="G37" s="45">
        <v>8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8"/>
      <c r="AD37" s="45"/>
      <c r="AE37" s="45"/>
      <c r="AF37" s="45"/>
      <c r="AG37" s="47"/>
      <c r="AH37" s="152">
        <f t="shared" si="0"/>
        <v>2</v>
      </c>
      <c r="AI37" s="205">
        <f t="shared" si="1"/>
        <v>9</v>
      </c>
      <c r="AJ37" s="208" t="str">
        <f t="shared" si="2"/>
        <v xml:space="preserve"> </v>
      </c>
      <c r="AK37" t="str">
        <f t="shared" si="3"/>
        <v xml:space="preserve"> </v>
      </c>
      <c r="AL37" s="129" t="str">
        <f t="shared" si="4"/>
        <v xml:space="preserve"> </v>
      </c>
      <c r="AM37" s="48"/>
      <c r="AN37" s="152"/>
      <c r="AO37" s="46">
        <v>101</v>
      </c>
      <c r="AP37" s="46"/>
      <c r="AQ37" s="46"/>
      <c r="AR37" s="46"/>
      <c r="AS37" s="46"/>
      <c r="AT37" s="46"/>
      <c r="AU37" s="46"/>
      <c r="AV37" s="50"/>
      <c r="AW37" s="125" t="str">
        <f t="shared" si="5"/>
        <v xml:space="preserve"> </v>
      </c>
      <c r="AX37" s="128" t="e">
        <f t="shared" si="6"/>
        <v>#NUM!</v>
      </c>
      <c r="AY37" t="e">
        <f t="shared" si="7"/>
        <v>#NUM!</v>
      </c>
      <c r="AZ37" t="e">
        <f t="shared" si="8"/>
        <v>#NUM!</v>
      </c>
      <c r="BA37" t="e">
        <f t="shared" si="9"/>
        <v>#NUM!</v>
      </c>
      <c r="BB37" s="129" t="e">
        <f t="shared" si="10"/>
        <v>#NUM!</v>
      </c>
    </row>
    <row r="38" spans="1:54" x14ac:dyDescent="0.2">
      <c r="A38" s="128">
        <f>Medlem!A38</f>
        <v>2620</v>
      </c>
      <c r="B38" s="49">
        <f>Medlem!B38</f>
        <v>35</v>
      </c>
      <c r="C38" s="228" t="str">
        <f>Medlem!C38</f>
        <v>Jan Laursen</v>
      </c>
      <c r="D38" s="45"/>
      <c r="E38" s="45">
        <v>2</v>
      </c>
      <c r="F38" s="45">
        <v>3</v>
      </c>
      <c r="G38" s="45">
        <v>2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8"/>
      <c r="AD38" s="45"/>
      <c r="AE38" s="45"/>
      <c r="AF38" s="45"/>
      <c r="AG38" s="47"/>
      <c r="AH38" s="152">
        <f t="shared" si="0"/>
        <v>3</v>
      </c>
      <c r="AI38" s="205">
        <f t="shared" si="1"/>
        <v>7</v>
      </c>
      <c r="AJ38" s="208" t="str">
        <f t="shared" si="2"/>
        <v xml:space="preserve"> </v>
      </c>
      <c r="AK38" t="str">
        <f t="shared" si="3"/>
        <v xml:space="preserve"> </v>
      </c>
      <c r="AL38" s="129" t="str">
        <f t="shared" si="4"/>
        <v xml:space="preserve"> </v>
      </c>
      <c r="AM38" s="48"/>
      <c r="AN38" s="152"/>
      <c r="AO38" s="46">
        <v>78</v>
      </c>
      <c r="AP38" s="46"/>
      <c r="AQ38" s="46"/>
      <c r="AR38" s="46"/>
      <c r="AS38" s="46"/>
      <c r="AT38" s="46"/>
      <c r="AU38" s="46"/>
      <c r="AV38" s="50"/>
      <c r="AW38" s="125" t="str">
        <f t="shared" si="5"/>
        <v xml:space="preserve"> </v>
      </c>
      <c r="AX38" s="128" t="e">
        <f t="shared" si="6"/>
        <v>#NUM!</v>
      </c>
      <c r="AY38" t="e">
        <f t="shared" si="7"/>
        <v>#NUM!</v>
      </c>
      <c r="AZ38" t="e">
        <f t="shared" si="8"/>
        <v>#NUM!</v>
      </c>
      <c r="BA38" t="e">
        <f t="shared" si="9"/>
        <v>#NUM!</v>
      </c>
      <c r="BB38" s="129" t="e">
        <f t="shared" si="10"/>
        <v>#NUM!</v>
      </c>
    </row>
    <row r="39" spans="1:54" x14ac:dyDescent="0.2">
      <c r="A39" s="128">
        <f>Medlem!A39</f>
        <v>2829</v>
      </c>
      <c r="B39" s="49">
        <f>Medlem!B39</f>
        <v>36</v>
      </c>
      <c r="C39" s="228" t="str">
        <f>Medlem!C39</f>
        <v>Lars Andersen</v>
      </c>
      <c r="D39" s="45"/>
      <c r="E39" s="45">
        <v>1</v>
      </c>
      <c r="F39" s="45"/>
      <c r="G39" s="45">
        <v>1</v>
      </c>
      <c r="H39" s="45">
        <v>1</v>
      </c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8"/>
      <c r="AD39" s="45"/>
      <c r="AE39" s="45"/>
      <c r="AF39" s="45"/>
      <c r="AG39" s="47"/>
      <c r="AH39" s="152">
        <f t="shared" si="0"/>
        <v>3</v>
      </c>
      <c r="AI39" s="205">
        <f t="shared" si="1"/>
        <v>3</v>
      </c>
      <c r="AJ39" s="208" t="str">
        <f t="shared" si="2"/>
        <v xml:space="preserve"> </v>
      </c>
      <c r="AK39" t="str">
        <f t="shared" si="3"/>
        <v xml:space="preserve"> </v>
      </c>
      <c r="AL39" s="129" t="str">
        <f t="shared" si="4"/>
        <v xml:space="preserve"> </v>
      </c>
      <c r="AM39" s="48"/>
      <c r="AN39" s="152"/>
      <c r="AO39" s="46"/>
      <c r="AP39" s="46">
        <v>83</v>
      </c>
      <c r="AQ39" s="46"/>
      <c r="AR39" s="46"/>
      <c r="AS39" s="46"/>
      <c r="AT39" s="46"/>
      <c r="AU39" s="46"/>
      <c r="AV39" s="50"/>
      <c r="AW39" s="125" t="str">
        <f t="shared" si="5"/>
        <v xml:space="preserve"> </v>
      </c>
      <c r="AX39" s="128" t="e">
        <f t="shared" si="6"/>
        <v>#NUM!</v>
      </c>
      <c r="AY39" t="e">
        <f t="shared" si="7"/>
        <v>#NUM!</v>
      </c>
      <c r="AZ39" t="e">
        <f t="shared" si="8"/>
        <v>#NUM!</v>
      </c>
      <c r="BA39" t="e">
        <f t="shared" si="9"/>
        <v>#NUM!</v>
      </c>
      <c r="BB39" s="129" t="e">
        <f t="shared" si="10"/>
        <v>#NUM!</v>
      </c>
    </row>
    <row r="40" spans="1:54" x14ac:dyDescent="0.2">
      <c r="A40" s="128" t="str">
        <f>Medlem!A40</f>
        <v xml:space="preserve"> </v>
      </c>
      <c r="B40" s="49">
        <f>Medlem!B40</f>
        <v>37</v>
      </c>
      <c r="C40" s="228" t="str">
        <f>Medlem!C40</f>
        <v xml:space="preserve"> 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8"/>
      <c r="AD40" s="45"/>
      <c r="AE40" s="45"/>
      <c r="AF40" s="45"/>
      <c r="AG40" s="47"/>
      <c r="AH40" s="152">
        <f t="shared" si="0"/>
        <v>0</v>
      </c>
      <c r="AI40" s="205">
        <f t="shared" si="1"/>
        <v>0</v>
      </c>
      <c r="AJ40" s="208" t="str">
        <f t="shared" si="2"/>
        <v xml:space="preserve"> </v>
      </c>
      <c r="AK40" t="str">
        <f t="shared" si="3"/>
        <v xml:space="preserve"> </v>
      </c>
      <c r="AL40" s="129" t="str">
        <f t="shared" si="4"/>
        <v xml:space="preserve"> </v>
      </c>
      <c r="AM40" s="48"/>
      <c r="AN40" s="152"/>
      <c r="AO40" s="46"/>
      <c r="AP40" s="46"/>
      <c r="AQ40" s="46"/>
      <c r="AR40" s="46"/>
      <c r="AS40" s="46"/>
      <c r="AT40" s="46"/>
      <c r="AU40" s="46"/>
      <c r="AV40" s="50"/>
      <c r="AW40" s="125" t="str">
        <f t="shared" si="5"/>
        <v xml:space="preserve"> </v>
      </c>
      <c r="AX40" s="128" t="e">
        <f t="shared" si="6"/>
        <v>#NUM!</v>
      </c>
      <c r="AY40" t="e">
        <f t="shared" si="7"/>
        <v>#NUM!</v>
      </c>
      <c r="AZ40" t="e">
        <f t="shared" si="8"/>
        <v>#NUM!</v>
      </c>
      <c r="BA40" t="e">
        <f t="shared" si="9"/>
        <v>#NUM!</v>
      </c>
      <c r="BB40" s="129" t="e">
        <f t="shared" si="10"/>
        <v>#NUM!</v>
      </c>
    </row>
    <row r="41" spans="1:54" x14ac:dyDescent="0.2">
      <c r="A41" s="128" t="str">
        <f>Medlem!A41</f>
        <v xml:space="preserve"> </v>
      </c>
      <c r="B41" s="49">
        <f>Medlem!B41</f>
        <v>38</v>
      </c>
      <c r="C41" s="228" t="str">
        <f>Medlem!C41</f>
        <v xml:space="preserve"> 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8"/>
      <c r="AD41" s="45"/>
      <c r="AE41" s="45"/>
      <c r="AF41" s="45"/>
      <c r="AG41" s="47"/>
      <c r="AH41" s="152">
        <f t="shared" si="0"/>
        <v>0</v>
      </c>
      <c r="AI41" s="205">
        <f t="shared" si="1"/>
        <v>0</v>
      </c>
      <c r="AJ41" s="208" t="str">
        <f t="shared" si="2"/>
        <v xml:space="preserve"> </v>
      </c>
      <c r="AK41" t="str">
        <f t="shared" si="3"/>
        <v xml:space="preserve"> </v>
      </c>
      <c r="AL41" s="129" t="str">
        <f t="shared" si="4"/>
        <v xml:space="preserve"> </v>
      </c>
      <c r="AM41" s="48"/>
      <c r="AN41" s="152"/>
      <c r="AO41" s="46"/>
      <c r="AP41" s="46"/>
      <c r="AQ41" s="46"/>
      <c r="AR41" s="46"/>
      <c r="AS41" s="46"/>
      <c r="AT41" s="46"/>
      <c r="AU41" s="46"/>
      <c r="AV41" s="50"/>
      <c r="AW41" s="125" t="str">
        <f t="shared" si="5"/>
        <v xml:space="preserve"> </v>
      </c>
      <c r="AX41" s="128" t="e">
        <f t="shared" si="6"/>
        <v>#NUM!</v>
      </c>
      <c r="AY41" t="e">
        <f t="shared" si="7"/>
        <v>#NUM!</v>
      </c>
      <c r="AZ41" t="e">
        <f t="shared" si="8"/>
        <v>#NUM!</v>
      </c>
      <c r="BA41" t="e">
        <f t="shared" si="9"/>
        <v>#NUM!</v>
      </c>
      <c r="BB41" s="129" t="e">
        <f t="shared" si="10"/>
        <v>#NUM!</v>
      </c>
    </row>
    <row r="42" spans="1:54" x14ac:dyDescent="0.2">
      <c r="A42" s="128" t="str">
        <f>Medlem!A42</f>
        <v xml:space="preserve"> </v>
      </c>
      <c r="B42" s="49">
        <f>Medlem!B42</f>
        <v>39</v>
      </c>
      <c r="C42" s="228" t="str">
        <f>Medlem!C42</f>
        <v xml:space="preserve"> 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8"/>
      <c r="AD42" s="45"/>
      <c r="AE42" s="45"/>
      <c r="AF42" s="45"/>
      <c r="AG42" s="47"/>
      <c r="AH42" s="152">
        <f t="shared" si="0"/>
        <v>0</v>
      </c>
      <c r="AI42" s="205">
        <f t="shared" si="1"/>
        <v>0</v>
      </c>
      <c r="AJ42" s="208" t="str">
        <f t="shared" si="2"/>
        <v xml:space="preserve"> </v>
      </c>
      <c r="AK42" t="str">
        <f t="shared" si="3"/>
        <v xml:space="preserve"> </v>
      </c>
      <c r="AL42" s="129" t="str">
        <f t="shared" si="4"/>
        <v xml:space="preserve"> </v>
      </c>
      <c r="AM42" s="48"/>
      <c r="AN42" s="152"/>
      <c r="AO42" s="46"/>
      <c r="AP42" s="46"/>
      <c r="AQ42" s="46"/>
      <c r="AR42" s="46"/>
      <c r="AS42" s="46"/>
      <c r="AT42" s="46"/>
      <c r="AU42" s="46"/>
      <c r="AV42" s="50"/>
      <c r="AW42" s="125" t="str">
        <f t="shared" si="5"/>
        <v xml:space="preserve"> </v>
      </c>
      <c r="AX42" s="128" t="e">
        <f t="shared" si="6"/>
        <v>#NUM!</v>
      </c>
      <c r="AY42" t="e">
        <f t="shared" si="7"/>
        <v>#NUM!</v>
      </c>
      <c r="AZ42" t="e">
        <f t="shared" si="8"/>
        <v>#NUM!</v>
      </c>
      <c r="BA42" t="e">
        <f t="shared" si="9"/>
        <v>#NUM!</v>
      </c>
      <c r="BB42" s="129" t="e">
        <f t="shared" si="10"/>
        <v>#NUM!</v>
      </c>
    </row>
    <row r="43" spans="1:54" x14ac:dyDescent="0.2">
      <c r="A43" s="128" t="str">
        <f>Medlem!A43</f>
        <v xml:space="preserve"> </v>
      </c>
      <c r="B43" s="49">
        <f>Medlem!B43</f>
        <v>40</v>
      </c>
      <c r="C43" s="228" t="str">
        <f>Medlem!C43</f>
        <v xml:space="preserve"> 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8"/>
      <c r="AD43" s="45"/>
      <c r="AE43" s="45"/>
      <c r="AF43" s="45"/>
      <c r="AG43" s="47"/>
      <c r="AH43" s="152">
        <f t="shared" si="0"/>
        <v>0</v>
      </c>
      <c r="AI43" s="205">
        <f t="shared" si="1"/>
        <v>0</v>
      </c>
      <c r="AJ43" s="208" t="str">
        <f t="shared" si="2"/>
        <v xml:space="preserve"> </v>
      </c>
      <c r="AK43" t="str">
        <f t="shared" si="3"/>
        <v xml:space="preserve"> </v>
      </c>
      <c r="AL43" s="129" t="str">
        <f t="shared" si="4"/>
        <v xml:space="preserve"> </v>
      </c>
      <c r="AM43" s="48"/>
      <c r="AN43" s="152"/>
      <c r="AO43" s="46"/>
      <c r="AP43" s="46"/>
      <c r="AQ43" s="46"/>
      <c r="AR43" s="46"/>
      <c r="AS43" s="46"/>
      <c r="AT43" s="46"/>
      <c r="AU43" s="46"/>
      <c r="AV43" s="50"/>
      <c r="AW43" s="125" t="str">
        <f t="shared" si="5"/>
        <v xml:space="preserve"> </v>
      </c>
      <c r="AX43" s="128" t="e">
        <f t="shared" si="6"/>
        <v>#NUM!</v>
      </c>
      <c r="AY43" t="e">
        <f t="shared" si="7"/>
        <v>#NUM!</v>
      </c>
      <c r="AZ43" t="e">
        <f t="shared" si="8"/>
        <v>#NUM!</v>
      </c>
      <c r="BA43" t="e">
        <f t="shared" si="9"/>
        <v>#NUM!</v>
      </c>
      <c r="BB43" s="129" t="e">
        <f t="shared" si="10"/>
        <v>#NUM!</v>
      </c>
    </row>
    <row r="44" spans="1:54" x14ac:dyDescent="0.2">
      <c r="A44" s="128" t="str">
        <f>Medlem!A44</f>
        <v xml:space="preserve"> </v>
      </c>
      <c r="B44" s="49">
        <f>Medlem!B44</f>
        <v>41</v>
      </c>
      <c r="C44" s="228" t="str">
        <f>Medlem!C44</f>
        <v xml:space="preserve"> 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8"/>
      <c r="AD44" s="45"/>
      <c r="AE44" s="45"/>
      <c r="AF44" s="45"/>
      <c r="AG44" s="47"/>
      <c r="AH44" s="152">
        <f t="shared" si="0"/>
        <v>0</v>
      </c>
      <c r="AI44" s="205">
        <f t="shared" si="1"/>
        <v>0</v>
      </c>
      <c r="AJ44" s="208" t="str">
        <f t="shared" si="2"/>
        <v xml:space="preserve"> </v>
      </c>
      <c r="AK44" t="str">
        <f t="shared" si="3"/>
        <v xml:space="preserve"> </v>
      </c>
      <c r="AL44" s="129" t="str">
        <f t="shared" si="4"/>
        <v xml:space="preserve"> </v>
      </c>
      <c r="AM44" s="48"/>
      <c r="AN44" s="152"/>
      <c r="AO44" s="46"/>
      <c r="AP44" s="46"/>
      <c r="AQ44" s="46"/>
      <c r="AR44" s="46"/>
      <c r="AS44" s="46"/>
      <c r="AT44" s="46"/>
      <c r="AU44" s="46"/>
      <c r="AV44" s="50"/>
      <c r="AW44" s="125" t="str">
        <f t="shared" si="5"/>
        <v xml:space="preserve"> </v>
      </c>
      <c r="AX44" s="128" t="e">
        <f t="shared" si="6"/>
        <v>#NUM!</v>
      </c>
      <c r="AY44" t="e">
        <f t="shared" si="7"/>
        <v>#NUM!</v>
      </c>
      <c r="AZ44" t="e">
        <f t="shared" si="8"/>
        <v>#NUM!</v>
      </c>
      <c r="BA44" t="e">
        <f t="shared" si="9"/>
        <v>#NUM!</v>
      </c>
      <c r="BB44" s="129" t="e">
        <f t="shared" si="10"/>
        <v>#NUM!</v>
      </c>
    </row>
    <row r="45" spans="1:54" x14ac:dyDescent="0.2">
      <c r="A45" s="128" t="str">
        <f>Medlem!A45</f>
        <v xml:space="preserve"> </v>
      </c>
      <c r="B45" s="49">
        <f>Medlem!B45</f>
        <v>42</v>
      </c>
      <c r="C45" s="228" t="str">
        <f>Medlem!C45</f>
        <v xml:space="preserve"> 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8"/>
      <c r="AD45" s="47"/>
      <c r="AE45" s="47"/>
      <c r="AF45" s="47"/>
      <c r="AG45" s="47"/>
      <c r="AH45" s="152">
        <f t="shared" si="0"/>
        <v>0</v>
      </c>
      <c r="AI45" s="205">
        <f t="shared" si="1"/>
        <v>0</v>
      </c>
      <c r="AJ45" s="208" t="str">
        <f t="shared" si="2"/>
        <v xml:space="preserve"> </v>
      </c>
      <c r="AK45" t="str">
        <f t="shared" si="3"/>
        <v xml:space="preserve"> </v>
      </c>
      <c r="AL45" s="129" t="str">
        <f t="shared" si="4"/>
        <v xml:space="preserve"> </v>
      </c>
      <c r="AM45" s="48"/>
      <c r="AN45" s="152"/>
      <c r="AO45" s="46"/>
      <c r="AP45" s="46"/>
      <c r="AQ45" s="46"/>
      <c r="AR45" s="46"/>
      <c r="AS45" s="46"/>
      <c r="AT45" s="46"/>
      <c r="AU45" s="46"/>
      <c r="AV45" s="50"/>
      <c r="AW45" s="125" t="str">
        <f t="shared" si="5"/>
        <v xml:space="preserve"> </v>
      </c>
      <c r="AX45" s="128" t="e">
        <f t="shared" si="6"/>
        <v>#NUM!</v>
      </c>
      <c r="AY45" t="e">
        <f t="shared" si="7"/>
        <v>#NUM!</v>
      </c>
      <c r="AZ45" t="e">
        <f t="shared" si="8"/>
        <v>#NUM!</v>
      </c>
      <c r="BA45" t="e">
        <f t="shared" si="9"/>
        <v>#NUM!</v>
      </c>
      <c r="BB45" s="129" t="e">
        <f t="shared" si="10"/>
        <v>#NUM!</v>
      </c>
    </row>
    <row r="46" spans="1:54" x14ac:dyDescent="0.2">
      <c r="A46" s="128" t="str">
        <f>Medlem!A46</f>
        <v xml:space="preserve"> </v>
      </c>
      <c r="B46" s="49">
        <f>Medlem!B46</f>
        <v>43</v>
      </c>
      <c r="C46" s="228" t="str">
        <f>Medlem!C46</f>
        <v xml:space="preserve"> 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8"/>
      <c r="AD46" s="45"/>
      <c r="AE46" s="45"/>
      <c r="AF46" s="45"/>
      <c r="AG46" s="47"/>
      <c r="AH46" s="152">
        <f t="shared" si="0"/>
        <v>0</v>
      </c>
      <c r="AI46" s="205">
        <f t="shared" si="1"/>
        <v>0</v>
      </c>
      <c r="AJ46" s="208" t="str">
        <f t="shared" si="2"/>
        <v xml:space="preserve"> </v>
      </c>
      <c r="AK46" t="str">
        <f t="shared" si="3"/>
        <v xml:space="preserve"> </v>
      </c>
      <c r="AL46" s="129" t="str">
        <f t="shared" si="4"/>
        <v xml:space="preserve"> </v>
      </c>
      <c r="AM46" s="48"/>
      <c r="AN46" s="152"/>
      <c r="AO46" s="46"/>
      <c r="AP46" s="46"/>
      <c r="AQ46" s="46"/>
      <c r="AR46" s="46"/>
      <c r="AS46" s="46"/>
      <c r="AT46" s="46"/>
      <c r="AU46" s="46"/>
      <c r="AV46" s="50"/>
      <c r="AW46" s="125" t="str">
        <f t="shared" si="5"/>
        <v xml:space="preserve"> </v>
      </c>
      <c r="AX46" s="128" t="e">
        <f t="shared" si="6"/>
        <v>#NUM!</v>
      </c>
      <c r="AY46" t="e">
        <f t="shared" si="7"/>
        <v>#NUM!</v>
      </c>
      <c r="AZ46" t="e">
        <f t="shared" si="8"/>
        <v>#NUM!</v>
      </c>
      <c r="BA46" t="e">
        <f t="shared" si="9"/>
        <v>#NUM!</v>
      </c>
      <c r="BB46" s="129" t="e">
        <f t="shared" si="10"/>
        <v>#NUM!</v>
      </c>
    </row>
    <row r="47" spans="1:54" x14ac:dyDescent="0.2">
      <c r="A47" s="128" t="str">
        <f>Medlem!A47</f>
        <v xml:space="preserve"> </v>
      </c>
      <c r="B47" s="49">
        <f>Medlem!B47</f>
        <v>44</v>
      </c>
      <c r="C47" s="228" t="str">
        <f>Medlem!C47</f>
        <v xml:space="preserve"> 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8"/>
      <c r="AD47" s="45"/>
      <c r="AE47" s="45"/>
      <c r="AF47" s="45"/>
      <c r="AG47" s="47"/>
      <c r="AH47" s="152">
        <f t="shared" si="0"/>
        <v>0</v>
      </c>
      <c r="AI47" s="205">
        <f t="shared" si="1"/>
        <v>0</v>
      </c>
      <c r="AJ47" s="208" t="str">
        <f t="shared" si="2"/>
        <v xml:space="preserve"> </v>
      </c>
      <c r="AK47" t="str">
        <f t="shared" si="3"/>
        <v xml:space="preserve"> </v>
      </c>
      <c r="AL47" s="129" t="str">
        <f t="shared" si="4"/>
        <v xml:space="preserve"> </v>
      </c>
      <c r="AM47" s="48"/>
      <c r="AN47" s="152"/>
      <c r="AO47" s="46"/>
      <c r="AP47" s="46"/>
      <c r="AQ47" s="46"/>
      <c r="AR47" s="46"/>
      <c r="AS47" s="46"/>
      <c r="AT47" s="46"/>
      <c r="AU47" s="46"/>
      <c r="AV47" s="46"/>
      <c r="AW47" s="125" t="str">
        <f t="shared" si="5"/>
        <v xml:space="preserve"> </v>
      </c>
      <c r="AX47" s="128" t="e">
        <f t="shared" si="6"/>
        <v>#NUM!</v>
      </c>
      <c r="AY47" t="e">
        <f t="shared" si="7"/>
        <v>#NUM!</v>
      </c>
      <c r="AZ47" t="e">
        <f t="shared" si="8"/>
        <v>#NUM!</v>
      </c>
      <c r="BA47" t="e">
        <f t="shared" si="9"/>
        <v>#NUM!</v>
      </c>
      <c r="BB47" s="129" t="e">
        <f t="shared" si="10"/>
        <v>#NUM!</v>
      </c>
    </row>
    <row r="48" spans="1:54" x14ac:dyDescent="0.2">
      <c r="A48" s="128" t="str">
        <f>Medlem!A48</f>
        <v xml:space="preserve"> </v>
      </c>
      <c r="B48" s="49">
        <f>Medlem!B48</f>
        <v>45</v>
      </c>
      <c r="C48" s="228" t="str">
        <f>Medlem!C48</f>
        <v xml:space="preserve"> 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8"/>
      <c r="AD48" s="45"/>
      <c r="AE48" s="45"/>
      <c r="AF48" s="45"/>
      <c r="AG48" s="47"/>
      <c r="AH48" s="152">
        <f t="shared" si="0"/>
        <v>0</v>
      </c>
      <c r="AI48" s="205">
        <f t="shared" si="1"/>
        <v>0</v>
      </c>
      <c r="AJ48" s="208" t="str">
        <f t="shared" si="2"/>
        <v xml:space="preserve"> </v>
      </c>
      <c r="AK48" t="str">
        <f t="shared" si="3"/>
        <v xml:space="preserve"> </v>
      </c>
      <c r="AL48" s="129" t="str">
        <f t="shared" si="4"/>
        <v xml:space="preserve"> </v>
      </c>
      <c r="AM48" s="48"/>
      <c r="AN48" s="152"/>
      <c r="AO48" s="46"/>
      <c r="AP48" s="46"/>
      <c r="AQ48" s="46"/>
      <c r="AR48" s="46"/>
      <c r="AS48" s="46"/>
      <c r="AT48" s="46"/>
      <c r="AU48" s="46"/>
      <c r="AV48" s="46"/>
      <c r="AW48" s="125" t="str">
        <f t="shared" si="5"/>
        <v xml:space="preserve"> </v>
      </c>
      <c r="AX48" s="128" t="e">
        <f t="shared" si="6"/>
        <v>#NUM!</v>
      </c>
      <c r="AY48" t="e">
        <f t="shared" si="7"/>
        <v>#NUM!</v>
      </c>
      <c r="AZ48" t="e">
        <f t="shared" si="8"/>
        <v>#NUM!</v>
      </c>
      <c r="BA48" t="e">
        <f t="shared" si="9"/>
        <v>#NUM!</v>
      </c>
      <c r="BB48" s="129" t="e">
        <f t="shared" si="10"/>
        <v>#NUM!</v>
      </c>
    </row>
    <row r="49" spans="1:54" x14ac:dyDescent="0.2">
      <c r="A49" s="128" t="str">
        <f>Medlem!A49</f>
        <v xml:space="preserve"> </v>
      </c>
      <c r="B49" s="49">
        <f>Medlem!B49</f>
        <v>46</v>
      </c>
      <c r="C49" s="228" t="str">
        <f>Medlem!C49</f>
        <v xml:space="preserve"> 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8"/>
      <c r="AD49" s="45"/>
      <c r="AE49" s="45"/>
      <c r="AF49" s="45"/>
      <c r="AG49" s="47"/>
      <c r="AH49" s="152">
        <f t="shared" si="0"/>
        <v>0</v>
      </c>
      <c r="AI49" s="205">
        <f t="shared" si="1"/>
        <v>0</v>
      </c>
      <c r="AJ49" s="208" t="str">
        <f t="shared" si="2"/>
        <v xml:space="preserve"> </v>
      </c>
      <c r="AK49" t="str">
        <f t="shared" si="3"/>
        <v xml:space="preserve"> </v>
      </c>
      <c r="AL49" s="129" t="str">
        <f t="shared" si="4"/>
        <v xml:space="preserve"> </v>
      </c>
      <c r="AM49" s="48"/>
      <c r="AN49" s="152"/>
      <c r="AO49" s="46"/>
      <c r="AP49" s="46"/>
      <c r="AQ49" s="46"/>
      <c r="AR49" s="46"/>
      <c r="AS49" s="46"/>
      <c r="AT49" s="46"/>
      <c r="AU49" s="46"/>
      <c r="AV49" s="46"/>
      <c r="AW49" s="125" t="str">
        <f t="shared" si="5"/>
        <v xml:space="preserve"> </v>
      </c>
      <c r="AX49" s="128" t="e">
        <f t="shared" si="6"/>
        <v>#NUM!</v>
      </c>
      <c r="AY49" t="e">
        <f t="shared" si="7"/>
        <v>#NUM!</v>
      </c>
      <c r="AZ49" t="e">
        <f t="shared" si="8"/>
        <v>#NUM!</v>
      </c>
      <c r="BA49" t="e">
        <f t="shared" si="9"/>
        <v>#NUM!</v>
      </c>
      <c r="BB49" s="129" t="e">
        <f t="shared" si="10"/>
        <v>#NUM!</v>
      </c>
    </row>
    <row r="50" spans="1:54" x14ac:dyDescent="0.2">
      <c r="A50" s="128" t="str">
        <f>Medlem!A50</f>
        <v xml:space="preserve"> </v>
      </c>
      <c r="B50" s="49">
        <f>Medlem!B50</f>
        <v>47</v>
      </c>
      <c r="C50" s="228" t="str">
        <f>Medlem!C50</f>
        <v xml:space="preserve"> 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8"/>
      <c r="AD50" s="45"/>
      <c r="AE50" s="45"/>
      <c r="AF50" s="45"/>
      <c r="AG50" s="47"/>
      <c r="AH50" s="152">
        <f t="shared" si="0"/>
        <v>0</v>
      </c>
      <c r="AI50" s="205">
        <f t="shared" si="1"/>
        <v>0</v>
      </c>
      <c r="AJ50" s="208" t="str">
        <f t="shared" ref="AJ50:AJ51" si="11">IF(AI50=(LARGE(AI$4:AI$51,1)),"1."," ")</f>
        <v xml:space="preserve"> </v>
      </c>
      <c r="AK50" t="str">
        <f t="shared" ref="AK50:AK51" si="12">IF(AI50=(LARGE(AI$4:AI$51,2)),"2."," ")</f>
        <v xml:space="preserve"> </v>
      </c>
      <c r="AL50" s="129" t="str">
        <f t="shared" ref="AL50:AL51" si="13">IF(AI50=(LARGE(AI$4:AI$51,3)),"3."," ")</f>
        <v xml:space="preserve"> </v>
      </c>
      <c r="AM50" s="48"/>
      <c r="AN50" s="152"/>
      <c r="AO50" s="46"/>
      <c r="AP50" s="46"/>
      <c r="AQ50" s="46"/>
      <c r="AR50" s="46"/>
      <c r="AS50" s="46"/>
      <c r="AT50" s="46"/>
      <c r="AU50" s="46"/>
      <c r="AV50" s="46"/>
      <c r="AW50" s="125" t="str">
        <f t="shared" si="5"/>
        <v xml:space="preserve"> </v>
      </c>
      <c r="AX50" s="128" t="e">
        <f t="shared" si="6"/>
        <v>#NUM!</v>
      </c>
      <c r="AY50" t="e">
        <f t="shared" si="7"/>
        <v>#NUM!</v>
      </c>
      <c r="AZ50" t="e">
        <f t="shared" si="8"/>
        <v>#NUM!</v>
      </c>
      <c r="BA50" t="e">
        <f t="shared" si="9"/>
        <v>#NUM!</v>
      </c>
      <c r="BB50" s="129" t="e">
        <f t="shared" si="10"/>
        <v>#NUM!</v>
      </c>
    </row>
    <row r="51" spans="1:54" ht="13.5" thickBot="1" x14ac:dyDescent="0.25">
      <c r="A51" s="184" t="str">
        <f>Medlem!A51</f>
        <v xml:space="preserve"> </v>
      </c>
      <c r="B51" s="229">
        <f>Medlem!B51</f>
        <v>48</v>
      </c>
      <c r="C51" s="230" t="str">
        <f>Medlem!C51</f>
        <v>Gæst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7"/>
      <c r="AH51" s="153">
        <f t="shared" si="0"/>
        <v>0</v>
      </c>
      <c r="AI51" s="206">
        <f t="shared" si="1"/>
        <v>0</v>
      </c>
      <c r="AJ51" s="209" t="str">
        <f t="shared" si="11"/>
        <v xml:space="preserve"> </v>
      </c>
      <c r="AK51" s="124" t="str">
        <f t="shared" si="12"/>
        <v xml:space="preserve"> </v>
      </c>
      <c r="AL51" s="185" t="str">
        <f t="shared" si="13"/>
        <v xml:space="preserve"> </v>
      </c>
      <c r="AM51" s="48"/>
      <c r="AN51" s="153"/>
      <c r="AO51" s="46"/>
      <c r="AP51" s="46"/>
      <c r="AQ51" s="46"/>
      <c r="AR51" s="46"/>
      <c r="AS51" s="46"/>
      <c r="AT51" s="46"/>
      <c r="AU51" s="46"/>
      <c r="AV51" s="46"/>
      <c r="AW51" s="125" t="str">
        <f t="shared" si="5"/>
        <v xml:space="preserve"> </v>
      </c>
      <c r="AX51" s="184" t="e">
        <f t="shared" si="6"/>
        <v>#NUM!</v>
      </c>
      <c r="AY51" s="124" t="e">
        <f t="shared" si="7"/>
        <v>#NUM!</v>
      </c>
      <c r="AZ51" s="124" t="e">
        <f t="shared" si="8"/>
        <v>#NUM!</v>
      </c>
      <c r="BA51" s="124" t="e">
        <f t="shared" si="9"/>
        <v>#NUM!</v>
      </c>
      <c r="BB51" s="185" t="e">
        <f t="shared" si="10"/>
        <v>#NUM!</v>
      </c>
    </row>
    <row r="52" spans="1:54" ht="13.5" thickBot="1" x14ac:dyDescent="0.25">
      <c r="B52" s="225"/>
      <c r="C52" s="225" t="s">
        <v>141</v>
      </c>
      <c r="D52" s="51">
        <f>IF(COUNT(D4:D51)=0,"",COUNT(D4:D51))</f>
        <v>29</v>
      </c>
      <c r="E52" s="51">
        <f t="shared" ref="E52:AG52" si="14">IF(COUNT(E4:E51)=0,"",COUNT(E4:E51))</f>
        <v>27</v>
      </c>
      <c r="F52" s="51">
        <f t="shared" si="14"/>
        <v>17</v>
      </c>
      <c r="G52" s="51">
        <f t="shared" si="14"/>
        <v>31</v>
      </c>
      <c r="H52" s="51">
        <f t="shared" si="14"/>
        <v>24</v>
      </c>
      <c r="I52" s="51" t="str">
        <f t="shared" si="14"/>
        <v/>
      </c>
      <c r="J52" s="51" t="str">
        <f t="shared" si="14"/>
        <v/>
      </c>
      <c r="K52" s="51" t="str">
        <f t="shared" si="14"/>
        <v/>
      </c>
      <c r="L52" s="51" t="str">
        <f t="shared" si="14"/>
        <v/>
      </c>
      <c r="M52" s="51" t="str">
        <f t="shared" si="14"/>
        <v/>
      </c>
      <c r="N52" s="51" t="str">
        <f t="shared" si="14"/>
        <v/>
      </c>
      <c r="O52" s="51" t="str">
        <f t="shared" si="14"/>
        <v/>
      </c>
      <c r="P52" s="51" t="str">
        <f t="shared" si="14"/>
        <v/>
      </c>
      <c r="Q52" s="51" t="str">
        <f t="shared" si="14"/>
        <v/>
      </c>
      <c r="R52" s="51" t="str">
        <f t="shared" si="14"/>
        <v/>
      </c>
      <c r="S52" s="51" t="str">
        <f t="shared" si="14"/>
        <v/>
      </c>
      <c r="T52" s="51" t="str">
        <f t="shared" si="14"/>
        <v/>
      </c>
      <c r="U52" s="51" t="str">
        <f t="shared" si="14"/>
        <v/>
      </c>
      <c r="V52" s="51" t="str">
        <f t="shared" si="14"/>
        <v/>
      </c>
      <c r="W52" s="51" t="str">
        <f t="shared" si="14"/>
        <v/>
      </c>
      <c r="X52" s="51" t="str">
        <f t="shared" si="14"/>
        <v/>
      </c>
      <c r="Y52" s="51" t="str">
        <f t="shared" si="14"/>
        <v/>
      </c>
      <c r="Z52" s="51" t="str">
        <f t="shared" si="14"/>
        <v/>
      </c>
      <c r="AA52" s="51" t="str">
        <f t="shared" si="14"/>
        <v/>
      </c>
      <c r="AB52" s="51" t="str">
        <f t="shared" si="14"/>
        <v/>
      </c>
      <c r="AC52" s="51" t="str">
        <f t="shared" si="14"/>
        <v/>
      </c>
      <c r="AD52" s="51" t="str">
        <f t="shared" si="14"/>
        <v/>
      </c>
      <c r="AE52" s="51" t="str">
        <f t="shared" si="14"/>
        <v/>
      </c>
      <c r="AF52" s="51" t="str">
        <f t="shared" si="14"/>
        <v/>
      </c>
      <c r="AG52" s="51" t="str">
        <f t="shared" si="14"/>
        <v/>
      </c>
      <c r="AH52" s="79"/>
      <c r="AI52" s="79"/>
      <c r="AJ52" s="79"/>
      <c r="AK52" s="79"/>
      <c r="AL52" s="79"/>
      <c r="AM52" s="51" t="str">
        <f>IF(COUNT(AM4:AM34)=0,"",COUNT(AM4:AM34))</f>
        <v/>
      </c>
      <c r="AN52" s="79"/>
      <c r="AO52" s="51">
        <f>IF(COUNT(AO4:AO51)=0,"",COUNT(AO4:AO51))</f>
        <v>18</v>
      </c>
      <c r="AP52" s="51">
        <f t="shared" ref="AP52:AV52" si="15">IF(COUNT(AP4:AP51)=0,"",COUNT(AP4:AP51))</f>
        <v>24</v>
      </c>
      <c r="AQ52" s="51" t="str">
        <f t="shared" si="15"/>
        <v/>
      </c>
      <c r="AR52" s="51" t="str">
        <f t="shared" si="15"/>
        <v/>
      </c>
      <c r="AS52" s="51" t="str">
        <f t="shared" si="15"/>
        <v/>
      </c>
      <c r="AT52" s="51" t="str">
        <f t="shared" si="15"/>
        <v/>
      </c>
      <c r="AU52" s="51" t="str">
        <f t="shared" si="15"/>
        <v/>
      </c>
      <c r="AV52" s="51" t="str">
        <f t="shared" si="15"/>
        <v/>
      </c>
      <c r="AW52" s="52"/>
    </row>
    <row r="53" spans="1:54" x14ac:dyDescent="0.2">
      <c r="B53" s="49"/>
      <c r="C53" s="49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 t="s">
        <v>19</v>
      </c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4"/>
    </row>
    <row r="54" spans="1:54" x14ac:dyDescent="0.2">
      <c r="B54" s="49"/>
      <c r="C54" s="49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4"/>
    </row>
  </sheetData>
  <mergeCells count="6">
    <mergeCell ref="AX2:BB2"/>
    <mergeCell ref="AX1:BB1"/>
    <mergeCell ref="AJ2:AL2"/>
    <mergeCell ref="D1:AG1"/>
    <mergeCell ref="AJ1:AL1"/>
    <mergeCell ref="AO1:AV1"/>
  </mergeCells>
  <phoneticPr fontId="13" type="noConversion"/>
  <printOptions horizontalCentered="1"/>
  <pageMargins left="0.23622047244094491" right="0.15748031496062992" top="0.9055118110236221" bottom="0.27559055118110237" header="0.19685039370078741" footer="0.51181102362204722"/>
  <pageSetup paperSize="8" scale="99" firstPageNumber="0" orientation="landscape" r:id="rId1"/>
  <headerFooter alignWithMargins="0">
    <oddHeader>&amp;L&amp;"Comic Sans MS,Normal"&amp;16Efter Fyraften
&amp;14&amp;UMatchen den          -         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3">
    <pageSetUpPr fitToPage="1"/>
  </sheetPr>
  <dimension ref="A1:AS57"/>
  <sheetViews>
    <sheetView zoomScale="90" zoomScaleNormal="90" workbookViewId="0">
      <selection activeCell="H40" sqref="H40"/>
    </sheetView>
  </sheetViews>
  <sheetFormatPr defaultColWidth="9.140625" defaultRowHeight="12.75" x14ac:dyDescent="0.2"/>
  <cols>
    <col min="2" max="2" width="3.140625" customWidth="1"/>
    <col min="3" max="3" width="20.85546875" customWidth="1"/>
    <col min="4" max="33" width="5.28515625" customWidth="1"/>
    <col min="34" max="34" width="1.5703125" bestFit="1" customWidth="1"/>
    <col min="35" max="35" width="3.7109375" customWidth="1"/>
    <col min="36" max="36" width="4.140625" customWidth="1"/>
    <col min="37" max="37" width="1.7109375" customWidth="1"/>
    <col min="38" max="38" width="1.5703125" customWidth="1"/>
    <col min="39" max="39" width="7.140625" customWidth="1"/>
    <col min="40" max="40" width="7.42578125" style="55" customWidth="1"/>
    <col min="41" max="43" width="2.5703125" customWidth="1"/>
    <col min="44" max="44" width="3" customWidth="1"/>
  </cols>
  <sheetData>
    <row r="1" spans="1:43" ht="13.5" thickBot="1" x14ac:dyDescent="0.25">
      <c r="B1" s="56"/>
      <c r="D1" s="274" t="s">
        <v>142</v>
      </c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56"/>
      <c r="AI1" s="56"/>
      <c r="AJ1" s="56"/>
      <c r="AK1" s="56"/>
      <c r="AL1" s="56"/>
      <c r="AM1" s="56"/>
      <c r="AO1" s="275"/>
      <c r="AP1" s="275"/>
      <c r="AQ1" s="275"/>
    </row>
    <row r="2" spans="1:43" s="57" customFormat="1" ht="45.75" customHeight="1" thickBot="1" x14ac:dyDescent="0.25">
      <c r="B2" s="88" t="str">
        <f>Medlem!B2</f>
        <v>EF</v>
      </c>
      <c r="C2" s="89" t="s">
        <v>132</v>
      </c>
      <c r="D2" s="163">
        <f>Resultat!D2</f>
        <v>45750</v>
      </c>
      <c r="E2" s="164">
        <f>Resultat!E2</f>
        <v>45757</v>
      </c>
      <c r="F2" s="164">
        <f>Resultat!F2</f>
        <v>45764</v>
      </c>
      <c r="G2" s="164">
        <f>Resultat!G2</f>
        <v>45771</v>
      </c>
      <c r="H2" s="164">
        <f>Resultat!H2</f>
        <v>45778</v>
      </c>
      <c r="I2" s="164">
        <f>Resultat!I2</f>
        <v>45785</v>
      </c>
      <c r="J2" s="164">
        <f>Resultat!J2</f>
        <v>45792</v>
      </c>
      <c r="K2" s="164">
        <f>Resultat!K2</f>
        <v>45799</v>
      </c>
      <c r="L2" s="164">
        <f>Resultat!L2</f>
        <v>45806</v>
      </c>
      <c r="M2" s="164">
        <f>Resultat!M2</f>
        <v>45813</v>
      </c>
      <c r="N2" s="164">
        <f>Resultat!N2</f>
        <v>45820</v>
      </c>
      <c r="O2" s="164">
        <f>Resultat!O2</f>
        <v>45824</v>
      </c>
      <c r="P2" s="164">
        <f>Resultat!P2</f>
        <v>45827</v>
      </c>
      <c r="Q2" s="164">
        <f>Resultat!Q2</f>
        <v>45834</v>
      </c>
      <c r="R2" s="164">
        <f>Resultat!R2</f>
        <v>45841</v>
      </c>
      <c r="S2" s="164">
        <f>Resultat!S2</f>
        <v>45848</v>
      </c>
      <c r="T2" s="164">
        <f>Resultat!T2</f>
        <v>45855</v>
      </c>
      <c r="U2" s="164">
        <f>Resultat!U2</f>
        <v>45862</v>
      </c>
      <c r="V2" s="164">
        <f>Resultat!V2</f>
        <v>45869</v>
      </c>
      <c r="W2" s="164">
        <f>Resultat!W2</f>
        <v>45876</v>
      </c>
      <c r="X2" s="164">
        <f>Resultat!X2</f>
        <v>45883</v>
      </c>
      <c r="Y2" s="164">
        <f>Resultat!Y2</f>
        <v>45890</v>
      </c>
      <c r="Z2" s="164">
        <f>Resultat!Z2</f>
        <v>45897</v>
      </c>
      <c r="AA2" s="164">
        <f>Resultat!AA2</f>
        <v>45904</v>
      </c>
      <c r="AB2" s="164">
        <f>Resultat!AB2</f>
        <v>45911</v>
      </c>
      <c r="AC2" s="164">
        <f>Resultat!AC2</f>
        <v>45918</v>
      </c>
      <c r="AD2" s="164">
        <f>Resultat!AD2</f>
        <v>45925</v>
      </c>
      <c r="AE2" s="164">
        <f>Resultat!AE2</f>
        <v>45932</v>
      </c>
      <c r="AF2" s="164"/>
      <c r="AG2" s="164" t="str">
        <f>Resultat!AG2</f>
        <v xml:space="preserve"> </v>
      </c>
      <c r="AH2" s="165"/>
      <c r="AI2" s="166" t="s">
        <v>12</v>
      </c>
      <c r="AJ2" s="167" t="s">
        <v>143</v>
      </c>
      <c r="AK2" s="168"/>
      <c r="AL2" s="168"/>
      <c r="AM2" s="169" t="s">
        <v>144</v>
      </c>
      <c r="AN2" s="161" t="s">
        <v>145</v>
      </c>
      <c r="AO2" s="276" t="s">
        <v>137</v>
      </c>
      <c r="AP2" s="277"/>
      <c r="AQ2" s="278"/>
    </row>
    <row r="3" spans="1:43" s="49" customFormat="1" thickBot="1" x14ac:dyDescent="0.25">
      <c r="A3" s="84" t="s">
        <v>0</v>
      </c>
      <c r="B3" s="84" t="str">
        <f>Medlem!B3</f>
        <v>nr.</v>
      </c>
      <c r="C3" s="84"/>
      <c r="D3" s="58" t="str">
        <f>Resultat!D3</f>
        <v xml:space="preserve"> </v>
      </c>
      <c r="E3" s="58" t="str">
        <f>Resultat!E3</f>
        <v xml:space="preserve"> </v>
      </c>
      <c r="F3" s="58" t="str">
        <f>Resultat!F3</f>
        <v>SL</v>
      </c>
      <c r="G3" s="58" t="str">
        <f>Resultat!G3</f>
        <v xml:space="preserve"> </v>
      </c>
      <c r="H3" s="58" t="str">
        <f>Resultat!H3</f>
        <v>SL</v>
      </c>
      <c r="I3" s="58" t="str">
        <f>Resultat!I3</f>
        <v xml:space="preserve"> </v>
      </c>
      <c r="J3" s="58" t="str">
        <f>Resultat!J3</f>
        <v>SP</v>
      </c>
      <c r="K3" s="58" t="str">
        <f>Resultat!K3</f>
        <v>SL</v>
      </c>
      <c r="L3" s="58" t="str">
        <f>Resultat!L3</f>
        <v xml:space="preserve"> </v>
      </c>
      <c r="M3" s="58" t="str">
        <f>Resultat!M3</f>
        <v>SL</v>
      </c>
      <c r="N3" s="58" t="str">
        <f>Resultat!N3</f>
        <v xml:space="preserve"> </v>
      </c>
      <c r="O3" s="58" t="str">
        <f>Resultat!O3</f>
        <v>HL</v>
      </c>
      <c r="P3" s="58" t="str">
        <f>Resultat!P3</f>
        <v xml:space="preserve"> </v>
      </c>
      <c r="Q3" s="58" t="str">
        <f>Resultat!Q3</f>
        <v xml:space="preserve"> </v>
      </c>
      <c r="R3" s="58" t="str">
        <f>Resultat!R3</f>
        <v>SL</v>
      </c>
      <c r="S3" s="58" t="str">
        <f>Resultat!S3</f>
        <v xml:space="preserve"> </v>
      </c>
      <c r="T3" s="58" t="str">
        <f>Resultat!T3</f>
        <v xml:space="preserve"> </v>
      </c>
      <c r="U3" s="58" t="str">
        <f>Resultat!U3</f>
        <v xml:space="preserve"> </v>
      </c>
      <c r="V3" s="58" t="str">
        <f>Resultat!V3</f>
        <v>SL</v>
      </c>
      <c r="W3" s="58" t="str">
        <f>Resultat!W3</f>
        <v xml:space="preserve"> </v>
      </c>
      <c r="X3" s="58" t="str">
        <f>Resultat!X3</f>
        <v>SL</v>
      </c>
      <c r="Y3" s="58" t="str">
        <f>Resultat!Y3</f>
        <v xml:space="preserve"> </v>
      </c>
      <c r="Z3" s="58" t="str">
        <f>Resultat!Z3</f>
        <v>SL</v>
      </c>
      <c r="AA3" s="58" t="str">
        <f>Resultat!AA3</f>
        <v xml:space="preserve"> </v>
      </c>
      <c r="AB3" s="58" t="str">
        <f>Resultat!AB3</f>
        <v xml:space="preserve"> </v>
      </c>
      <c r="AC3" s="58" t="str">
        <f>Resultat!AC3</f>
        <v xml:space="preserve"> </v>
      </c>
      <c r="AD3" s="58" t="str">
        <f>Resultat!AD3</f>
        <v xml:space="preserve"> </v>
      </c>
      <c r="AE3" s="58" t="str">
        <f>Resultat!AE3</f>
        <v>3K</v>
      </c>
      <c r="AF3" s="58" t="str">
        <f>Resultat!AF3</f>
        <v>AS</v>
      </c>
      <c r="AG3" s="58" t="str">
        <f>Resultat!AG3</f>
        <v xml:space="preserve"> </v>
      </c>
      <c r="AH3" s="58" t="str">
        <f>Resultat!AH3</f>
        <v xml:space="preserve"> </v>
      </c>
      <c r="AI3" s="58" t="str">
        <f>Resultat!AI3</f>
        <v xml:space="preserve"> </v>
      </c>
      <c r="AJ3" s="59"/>
      <c r="AK3" s="58"/>
      <c r="AL3" s="58"/>
      <c r="AM3" s="162"/>
      <c r="AN3" s="233"/>
      <c r="AO3" s="234"/>
      <c r="AP3" s="235"/>
      <c r="AQ3" s="256"/>
    </row>
    <row r="4" spans="1:43" x14ac:dyDescent="0.2">
      <c r="A4" s="83">
        <f>Medlem!A4</f>
        <v>569</v>
      </c>
      <c r="B4" s="59">
        <f>Medlem!B4</f>
        <v>1</v>
      </c>
      <c r="C4" s="84" t="str">
        <f>Medlem!C4</f>
        <v>Kurt Vestergård</v>
      </c>
      <c r="D4" s="47">
        <v>31</v>
      </c>
      <c r="E4" s="47">
        <v>40</v>
      </c>
      <c r="F4" s="47"/>
      <c r="G4" s="47">
        <v>43</v>
      </c>
      <c r="H4" s="47">
        <v>32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8"/>
      <c r="AI4" s="183">
        <f>COUNT(D4:AG4)</f>
        <v>4</v>
      </c>
      <c r="AJ4" s="61">
        <f>SUM(D4:AG4)</f>
        <v>146</v>
      </c>
      <c r="AM4" s="62">
        <f t="shared" ref="AM4:AM51" si="0">AJ4/AI4</f>
        <v>36.5</v>
      </c>
      <c r="AN4" s="257" t="str">
        <f>IF(AI4&gt;9,AJ4/SUMIF(D4:AG4,"&gt;1",D$54:AG$54),"")</f>
        <v/>
      </c>
      <c r="AO4" s="126" t="e">
        <f t="shared" ref="AO4:AO51" si="1">IF(AN4=(SMALL(AN$4:AN$51,1)),"1."," ")</f>
        <v>#NUM!</v>
      </c>
      <c r="AP4" s="87" t="e">
        <f t="shared" ref="AP4:AP51" si="2">IF(AN4=(SMALL(AN$4:AN$51,2)),"2."," ")</f>
        <v>#NUM!</v>
      </c>
      <c r="AQ4" s="127" t="e">
        <f t="shared" ref="AQ4:AQ51" si="3">IF(AN4=(SMALL(AN$4:AN$51,3)),"3."," ")</f>
        <v>#NUM!</v>
      </c>
    </row>
    <row r="5" spans="1:43" x14ac:dyDescent="0.2">
      <c r="A5" s="83">
        <f>Medlem!A5</f>
        <v>345</v>
      </c>
      <c r="B5" s="59">
        <f>Medlem!B5</f>
        <v>2</v>
      </c>
      <c r="C5" s="84" t="str">
        <f>Medlem!C5</f>
        <v>Mikael Kodbøl</v>
      </c>
      <c r="D5" s="47">
        <v>41</v>
      </c>
      <c r="E5" s="48">
        <v>41</v>
      </c>
      <c r="F5" s="48"/>
      <c r="G5" s="48">
        <v>39</v>
      </c>
      <c r="H5" s="48">
        <v>40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7"/>
      <c r="AH5" s="48"/>
      <c r="AI5" s="183">
        <f t="shared" ref="AI5:AI51" si="4">COUNT(D5:AG5)</f>
        <v>4</v>
      </c>
      <c r="AJ5" s="61">
        <f t="shared" ref="AJ5:AJ45" si="5">SUM(D5:AG5)</f>
        <v>161</v>
      </c>
      <c r="AM5" s="62">
        <f t="shared" si="0"/>
        <v>40.25</v>
      </c>
      <c r="AN5" s="258" t="str">
        <f t="shared" ref="AN5:AN51" si="6">IF(AI5&gt;9,AJ5/SUMIF(D5:AG5,"&gt;1",D$54:AG$54),"")</f>
        <v/>
      </c>
      <c r="AO5" s="128" t="e">
        <f t="shared" si="1"/>
        <v>#NUM!</v>
      </c>
      <c r="AP5" t="e">
        <f t="shared" si="2"/>
        <v>#NUM!</v>
      </c>
      <c r="AQ5" s="129" t="e">
        <f t="shared" si="3"/>
        <v>#NUM!</v>
      </c>
    </row>
    <row r="6" spans="1:43" x14ac:dyDescent="0.2">
      <c r="A6" s="83">
        <f>Medlem!A6</f>
        <v>628</v>
      </c>
      <c r="B6" s="59">
        <f>Medlem!B6</f>
        <v>3</v>
      </c>
      <c r="C6" s="84" t="str">
        <f>Medlem!C6</f>
        <v>Kaj Kristensen</v>
      </c>
      <c r="D6" s="47">
        <v>35</v>
      </c>
      <c r="E6" s="48">
        <v>38</v>
      </c>
      <c r="F6" s="48"/>
      <c r="G6" s="48">
        <v>40</v>
      </c>
      <c r="H6" s="48">
        <v>28</v>
      </c>
      <c r="I6" s="47"/>
      <c r="J6" s="48"/>
      <c r="K6" s="48"/>
      <c r="L6" s="48"/>
      <c r="M6" s="47"/>
      <c r="N6" s="47"/>
      <c r="O6" s="47"/>
      <c r="P6" s="47"/>
      <c r="Q6" s="48"/>
      <c r="R6" s="48"/>
      <c r="S6" s="48"/>
      <c r="T6" s="47"/>
      <c r="U6" s="47"/>
      <c r="V6" s="48"/>
      <c r="W6" s="48"/>
      <c r="X6" s="47"/>
      <c r="Y6" s="47"/>
      <c r="Z6" s="47"/>
      <c r="AA6" s="48"/>
      <c r="AB6" s="48"/>
      <c r="AC6" s="48"/>
      <c r="AD6" s="48"/>
      <c r="AE6" s="48"/>
      <c r="AF6" s="48"/>
      <c r="AG6" s="47"/>
      <c r="AH6" s="48"/>
      <c r="AI6" s="183">
        <f t="shared" si="4"/>
        <v>4</v>
      </c>
      <c r="AJ6" s="61">
        <f t="shared" si="5"/>
        <v>141</v>
      </c>
      <c r="AM6" s="62">
        <f t="shared" si="0"/>
        <v>35.25</v>
      </c>
      <c r="AN6" s="258" t="str">
        <f t="shared" si="6"/>
        <v/>
      </c>
      <c r="AO6" s="128" t="e">
        <f t="shared" si="1"/>
        <v>#NUM!</v>
      </c>
      <c r="AP6" t="e">
        <f t="shared" si="2"/>
        <v>#NUM!</v>
      </c>
      <c r="AQ6" s="129" t="e">
        <f t="shared" si="3"/>
        <v>#NUM!</v>
      </c>
    </row>
    <row r="7" spans="1:43" x14ac:dyDescent="0.2">
      <c r="A7" s="83">
        <f>Medlem!A7</f>
        <v>1255</v>
      </c>
      <c r="B7" s="59">
        <f>Medlem!B7</f>
        <v>4</v>
      </c>
      <c r="C7" s="84" t="str">
        <f>Medlem!C7</f>
        <v>Jørgen Bargisen</v>
      </c>
      <c r="D7" s="47">
        <v>28</v>
      </c>
      <c r="E7" s="48">
        <v>33</v>
      </c>
      <c r="F7" s="48">
        <v>36</v>
      </c>
      <c r="G7" s="48">
        <v>37</v>
      </c>
      <c r="H7" s="48"/>
      <c r="I7" s="47"/>
      <c r="J7" s="48"/>
      <c r="K7" s="48"/>
      <c r="L7" s="48"/>
      <c r="M7" s="47"/>
      <c r="N7" s="47"/>
      <c r="O7" s="47"/>
      <c r="P7" s="47"/>
      <c r="Q7" s="48"/>
      <c r="R7" s="48"/>
      <c r="S7" s="48"/>
      <c r="T7" s="47"/>
      <c r="U7" s="47"/>
      <c r="V7" s="48"/>
      <c r="W7" s="48"/>
      <c r="X7" s="47"/>
      <c r="Y7" s="47"/>
      <c r="Z7" s="47"/>
      <c r="AA7" s="48"/>
      <c r="AB7" s="48"/>
      <c r="AC7" s="48"/>
      <c r="AD7" s="48"/>
      <c r="AE7" s="48"/>
      <c r="AF7" s="48"/>
      <c r="AG7" s="47"/>
      <c r="AH7" s="48"/>
      <c r="AI7" s="183">
        <f t="shared" si="4"/>
        <v>4</v>
      </c>
      <c r="AJ7" s="61">
        <f t="shared" si="5"/>
        <v>134</v>
      </c>
      <c r="AM7" s="62">
        <f t="shared" si="0"/>
        <v>33.5</v>
      </c>
      <c r="AN7" s="258" t="str">
        <f t="shared" si="6"/>
        <v/>
      </c>
      <c r="AO7" s="128" t="e">
        <f t="shared" si="1"/>
        <v>#NUM!</v>
      </c>
      <c r="AP7" t="e">
        <f t="shared" si="2"/>
        <v>#NUM!</v>
      </c>
      <c r="AQ7" s="129" t="e">
        <f t="shared" si="3"/>
        <v>#NUM!</v>
      </c>
    </row>
    <row r="8" spans="1:43" x14ac:dyDescent="0.2">
      <c r="A8" s="83">
        <f>Medlem!A8</f>
        <v>1244</v>
      </c>
      <c r="B8" s="59">
        <f>Medlem!B8</f>
        <v>5</v>
      </c>
      <c r="C8" s="84" t="str">
        <f>Medlem!C8</f>
        <v>Claus Nielsen</v>
      </c>
      <c r="D8" s="47">
        <v>35</v>
      </c>
      <c r="E8" s="48">
        <v>33</v>
      </c>
      <c r="F8" s="48">
        <v>29</v>
      </c>
      <c r="G8" s="48">
        <v>37</v>
      </c>
      <c r="H8" s="48">
        <v>29</v>
      </c>
      <c r="I8" s="47"/>
      <c r="J8" s="48"/>
      <c r="K8" s="48"/>
      <c r="L8" s="48"/>
      <c r="M8" s="47"/>
      <c r="N8" s="47"/>
      <c r="O8" s="47"/>
      <c r="P8" s="47"/>
      <c r="Q8" s="48"/>
      <c r="R8" s="48"/>
      <c r="S8" s="48"/>
      <c r="T8" s="47"/>
      <c r="U8" s="47"/>
      <c r="V8" s="48"/>
      <c r="W8" s="48"/>
      <c r="X8" s="47"/>
      <c r="Y8" s="47"/>
      <c r="Z8" s="47"/>
      <c r="AA8" s="48"/>
      <c r="AB8" s="48"/>
      <c r="AC8" s="48"/>
      <c r="AD8" s="48"/>
      <c r="AE8" s="48"/>
      <c r="AF8" s="48"/>
      <c r="AG8" s="47"/>
      <c r="AH8" s="48"/>
      <c r="AI8" s="183">
        <f t="shared" si="4"/>
        <v>5</v>
      </c>
      <c r="AJ8" s="61">
        <f t="shared" si="5"/>
        <v>163</v>
      </c>
      <c r="AM8" s="62">
        <f t="shared" si="0"/>
        <v>32.6</v>
      </c>
      <c r="AN8" s="258" t="str">
        <f t="shared" si="6"/>
        <v/>
      </c>
      <c r="AO8" s="128" t="e">
        <f t="shared" si="1"/>
        <v>#NUM!</v>
      </c>
      <c r="AP8" t="e">
        <f t="shared" si="2"/>
        <v>#NUM!</v>
      </c>
      <c r="AQ8" s="129" t="e">
        <f t="shared" si="3"/>
        <v>#NUM!</v>
      </c>
    </row>
    <row r="9" spans="1:43" x14ac:dyDescent="0.2">
      <c r="A9" s="83">
        <f>Medlem!A9</f>
        <v>1401</v>
      </c>
      <c r="B9" s="59">
        <f>Medlem!B9</f>
        <v>6</v>
      </c>
      <c r="C9" s="84" t="str">
        <f>Medlem!C9</f>
        <v>Heine Madsen</v>
      </c>
      <c r="D9" s="47">
        <v>30</v>
      </c>
      <c r="E9" s="48">
        <v>30</v>
      </c>
      <c r="F9" s="48">
        <v>31</v>
      </c>
      <c r="G9" s="48">
        <v>32</v>
      </c>
      <c r="H9" s="48">
        <v>35</v>
      </c>
      <c r="I9" s="47"/>
      <c r="J9" s="48"/>
      <c r="K9" s="48"/>
      <c r="L9" s="48"/>
      <c r="M9" s="47"/>
      <c r="N9" s="47"/>
      <c r="O9" s="47"/>
      <c r="P9" s="47"/>
      <c r="Q9" s="48"/>
      <c r="R9" s="48"/>
      <c r="S9" s="48"/>
      <c r="T9" s="47"/>
      <c r="U9" s="47"/>
      <c r="V9" s="48"/>
      <c r="W9" s="48"/>
      <c r="X9" s="47"/>
      <c r="Y9" s="47"/>
      <c r="Z9" s="47"/>
      <c r="AA9" s="48"/>
      <c r="AB9" s="48"/>
      <c r="AC9" s="48"/>
      <c r="AD9" s="48"/>
      <c r="AE9" s="48"/>
      <c r="AF9" s="48"/>
      <c r="AG9" s="47"/>
      <c r="AH9" s="48"/>
      <c r="AI9" s="183">
        <f t="shared" si="4"/>
        <v>5</v>
      </c>
      <c r="AJ9" s="61">
        <f t="shared" si="5"/>
        <v>158</v>
      </c>
      <c r="AM9" s="62">
        <f t="shared" si="0"/>
        <v>31.6</v>
      </c>
      <c r="AN9" s="258" t="str">
        <f t="shared" si="6"/>
        <v/>
      </c>
      <c r="AO9" s="128" t="e">
        <f t="shared" si="1"/>
        <v>#NUM!</v>
      </c>
      <c r="AP9" t="e">
        <f t="shared" si="2"/>
        <v>#NUM!</v>
      </c>
      <c r="AQ9" s="129" t="e">
        <f t="shared" si="3"/>
        <v>#NUM!</v>
      </c>
    </row>
    <row r="10" spans="1:43" x14ac:dyDescent="0.2">
      <c r="A10" s="83">
        <f>Medlem!A10</f>
        <v>1494</v>
      </c>
      <c r="B10" s="59">
        <f>Medlem!B10</f>
        <v>7</v>
      </c>
      <c r="C10" s="84" t="str">
        <f>Medlem!C10</f>
        <v>Mike Jensen</v>
      </c>
      <c r="D10" s="47"/>
      <c r="E10" s="48"/>
      <c r="F10" s="48"/>
      <c r="G10" s="48"/>
      <c r="H10" s="48">
        <v>37</v>
      </c>
      <c r="I10" s="47"/>
      <c r="J10" s="48"/>
      <c r="K10" s="48"/>
      <c r="L10" s="48"/>
      <c r="M10" s="47"/>
      <c r="N10" s="47"/>
      <c r="O10" s="47"/>
      <c r="P10" s="47"/>
      <c r="Q10" s="48"/>
      <c r="R10" s="48"/>
      <c r="S10" s="48"/>
      <c r="T10" s="47"/>
      <c r="U10" s="47"/>
      <c r="V10" s="48"/>
      <c r="W10" s="48"/>
      <c r="X10" s="47"/>
      <c r="Y10" s="47"/>
      <c r="Z10" s="47"/>
      <c r="AA10" s="48"/>
      <c r="AB10" s="48"/>
      <c r="AC10" s="48"/>
      <c r="AD10" s="48"/>
      <c r="AE10" s="48"/>
      <c r="AF10" s="48"/>
      <c r="AG10" s="47"/>
      <c r="AH10" s="48"/>
      <c r="AI10" s="183">
        <f t="shared" si="4"/>
        <v>1</v>
      </c>
      <c r="AJ10" s="61">
        <f t="shared" si="5"/>
        <v>37</v>
      </c>
      <c r="AM10" s="62">
        <f t="shared" si="0"/>
        <v>37</v>
      </c>
      <c r="AN10" s="258" t="str">
        <f t="shared" si="6"/>
        <v/>
      </c>
      <c r="AO10" s="128" t="e">
        <f t="shared" si="1"/>
        <v>#NUM!</v>
      </c>
      <c r="AP10" t="e">
        <f t="shared" si="2"/>
        <v>#NUM!</v>
      </c>
      <c r="AQ10" s="129" t="e">
        <f t="shared" si="3"/>
        <v>#NUM!</v>
      </c>
    </row>
    <row r="11" spans="1:43" x14ac:dyDescent="0.2">
      <c r="A11" s="83">
        <f>Medlem!A11</f>
        <v>1595</v>
      </c>
      <c r="B11" s="59">
        <f>Medlem!B11</f>
        <v>8</v>
      </c>
      <c r="C11" s="84" t="str">
        <f>Medlem!C11</f>
        <v>Frank Lysebjerg</v>
      </c>
      <c r="D11" s="47"/>
      <c r="E11" s="48">
        <v>35</v>
      </c>
      <c r="F11" s="48">
        <v>33</v>
      </c>
      <c r="G11" s="48"/>
      <c r="H11" s="48"/>
      <c r="I11" s="47"/>
      <c r="J11" s="48"/>
      <c r="K11" s="48"/>
      <c r="L11" s="48"/>
      <c r="M11" s="47"/>
      <c r="N11" s="47"/>
      <c r="O11" s="47"/>
      <c r="P11" s="47"/>
      <c r="Q11" s="48"/>
      <c r="R11" s="48"/>
      <c r="S11" s="48"/>
      <c r="T11" s="47"/>
      <c r="U11" s="47"/>
      <c r="V11" s="48"/>
      <c r="W11" s="48"/>
      <c r="X11" s="47"/>
      <c r="Y11" s="47"/>
      <c r="Z11" s="47"/>
      <c r="AA11" s="48"/>
      <c r="AB11" s="48"/>
      <c r="AC11" s="48"/>
      <c r="AD11" s="48"/>
      <c r="AE11" s="48"/>
      <c r="AF11" s="48"/>
      <c r="AG11" s="47"/>
      <c r="AH11" s="48"/>
      <c r="AI11" s="183">
        <f t="shared" si="4"/>
        <v>2</v>
      </c>
      <c r="AJ11" s="61">
        <f t="shared" si="5"/>
        <v>68</v>
      </c>
      <c r="AM11" s="62">
        <f t="shared" si="0"/>
        <v>34</v>
      </c>
      <c r="AN11" s="258" t="str">
        <f t="shared" si="6"/>
        <v/>
      </c>
      <c r="AO11" s="128" t="e">
        <f t="shared" si="1"/>
        <v>#NUM!</v>
      </c>
      <c r="AP11" t="e">
        <f t="shared" si="2"/>
        <v>#NUM!</v>
      </c>
      <c r="AQ11" s="129" t="e">
        <f t="shared" si="3"/>
        <v>#NUM!</v>
      </c>
    </row>
    <row r="12" spans="1:43" x14ac:dyDescent="0.2">
      <c r="A12" s="83">
        <f>Medlem!A12</f>
        <v>253</v>
      </c>
      <c r="B12" s="59">
        <f>Medlem!B12</f>
        <v>9</v>
      </c>
      <c r="C12" s="84" t="str">
        <f>Medlem!C12</f>
        <v>Jimmy Madsen</v>
      </c>
      <c r="D12" s="47">
        <v>30</v>
      </c>
      <c r="E12" s="48"/>
      <c r="F12" s="48"/>
      <c r="G12" s="48">
        <v>38</v>
      </c>
      <c r="H12" s="48"/>
      <c r="I12" s="47"/>
      <c r="J12" s="48"/>
      <c r="K12" s="48"/>
      <c r="L12" s="48"/>
      <c r="M12" s="47"/>
      <c r="N12" s="47"/>
      <c r="O12" s="47"/>
      <c r="P12" s="47"/>
      <c r="Q12" s="48"/>
      <c r="R12" s="48"/>
      <c r="S12" s="48"/>
      <c r="T12" s="47"/>
      <c r="U12" s="47"/>
      <c r="V12" s="48"/>
      <c r="W12" s="48"/>
      <c r="X12" s="47"/>
      <c r="Y12" s="47"/>
      <c r="Z12" s="47"/>
      <c r="AA12" s="48"/>
      <c r="AB12" s="48"/>
      <c r="AC12" s="48"/>
      <c r="AD12" s="48"/>
      <c r="AE12" s="48"/>
      <c r="AF12" s="48"/>
      <c r="AG12" s="47"/>
      <c r="AH12" s="48"/>
      <c r="AI12" s="183">
        <f t="shared" si="4"/>
        <v>2</v>
      </c>
      <c r="AJ12" s="61">
        <f t="shared" si="5"/>
        <v>68</v>
      </c>
      <c r="AM12" s="62">
        <f t="shared" si="0"/>
        <v>34</v>
      </c>
      <c r="AN12" s="258" t="str">
        <f t="shared" si="6"/>
        <v/>
      </c>
      <c r="AO12" s="128" t="e">
        <f t="shared" si="1"/>
        <v>#NUM!</v>
      </c>
      <c r="AP12" t="e">
        <f t="shared" si="2"/>
        <v>#NUM!</v>
      </c>
      <c r="AQ12" s="129" t="e">
        <f t="shared" si="3"/>
        <v>#NUM!</v>
      </c>
    </row>
    <row r="13" spans="1:43" x14ac:dyDescent="0.2">
      <c r="A13" s="83">
        <f>Medlem!A13</f>
        <v>1814</v>
      </c>
      <c r="B13" s="59">
        <f>Medlem!B13</f>
        <v>10</v>
      </c>
      <c r="C13" s="84" t="str">
        <f>Medlem!C13</f>
        <v>Carsten Sussemiehl</v>
      </c>
      <c r="D13" s="47">
        <v>33</v>
      </c>
      <c r="E13" s="48">
        <v>26</v>
      </c>
      <c r="F13" s="48">
        <v>30</v>
      </c>
      <c r="G13" s="48">
        <v>31</v>
      </c>
      <c r="H13" s="48">
        <v>33</v>
      </c>
      <c r="I13" s="47"/>
      <c r="J13" s="48"/>
      <c r="K13" s="48"/>
      <c r="L13" s="48"/>
      <c r="M13" s="47"/>
      <c r="N13" s="47"/>
      <c r="O13" s="47"/>
      <c r="P13" s="47"/>
      <c r="Q13" s="48"/>
      <c r="R13" s="48"/>
      <c r="S13" s="48"/>
      <c r="T13" s="47"/>
      <c r="U13" s="47"/>
      <c r="V13" s="48"/>
      <c r="W13" s="48"/>
      <c r="X13" s="47"/>
      <c r="Y13" s="47"/>
      <c r="Z13" s="47"/>
      <c r="AA13" s="48"/>
      <c r="AB13" s="48"/>
      <c r="AC13" s="48"/>
      <c r="AD13" s="48"/>
      <c r="AE13" s="48"/>
      <c r="AF13" s="48"/>
      <c r="AG13" s="47"/>
      <c r="AH13" s="48"/>
      <c r="AI13" s="183">
        <f t="shared" si="4"/>
        <v>5</v>
      </c>
      <c r="AJ13" s="61">
        <f t="shared" si="5"/>
        <v>153</v>
      </c>
      <c r="AM13" s="62">
        <f t="shared" si="0"/>
        <v>30.6</v>
      </c>
      <c r="AN13" s="258" t="str">
        <f t="shared" si="6"/>
        <v/>
      </c>
      <c r="AO13" s="128" t="e">
        <f t="shared" si="1"/>
        <v>#NUM!</v>
      </c>
      <c r="AP13" t="e">
        <f t="shared" si="2"/>
        <v>#NUM!</v>
      </c>
      <c r="AQ13" s="129" t="e">
        <f t="shared" si="3"/>
        <v>#NUM!</v>
      </c>
    </row>
    <row r="14" spans="1:43" x14ac:dyDescent="0.2">
      <c r="A14" s="83">
        <f>Medlem!A14</f>
        <v>1792</v>
      </c>
      <c r="B14" s="59">
        <f>Medlem!B14</f>
        <v>11</v>
      </c>
      <c r="C14" s="84" t="str">
        <f>Medlem!C14</f>
        <v>Søren Persson</v>
      </c>
      <c r="D14" s="47">
        <v>34</v>
      </c>
      <c r="E14" s="48"/>
      <c r="F14" s="48"/>
      <c r="G14" s="48">
        <v>36</v>
      </c>
      <c r="H14" s="48">
        <v>35</v>
      </c>
      <c r="I14" s="47"/>
      <c r="J14" s="48"/>
      <c r="K14" s="48"/>
      <c r="L14" s="48"/>
      <c r="M14" s="47"/>
      <c r="N14" s="47"/>
      <c r="O14" s="47"/>
      <c r="P14" s="47"/>
      <c r="Q14" s="48"/>
      <c r="R14" s="48"/>
      <c r="S14" s="48"/>
      <c r="T14" s="47"/>
      <c r="U14" s="47"/>
      <c r="V14" s="48"/>
      <c r="W14" s="48"/>
      <c r="X14" s="47"/>
      <c r="Y14" s="47"/>
      <c r="Z14" s="47"/>
      <c r="AA14" s="48"/>
      <c r="AB14" s="48"/>
      <c r="AC14" s="48"/>
      <c r="AD14" s="48"/>
      <c r="AE14" s="48"/>
      <c r="AF14" s="48"/>
      <c r="AG14" s="47"/>
      <c r="AH14" s="48"/>
      <c r="AI14" s="183">
        <f t="shared" si="4"/>
        <v>3</v>
      </c>
      <c r="AJ14" s="61">
        <f t="shared" si="5"/>
        <v>105</v>
      </c>
      <c r="AM14" s="62">
        <f t="shared" si="0"/>
        <v>35</v>
      </c>
      <c r="AN14" s="258" t="str">
        <f t="shared" si="6"/>
        <v/>
      </c>
      <c r="AO14" s="128" t="e">
        <f t="shared" si="1"/>
        <v>#NUM!</v>
      </c>
      <c r="AP14" t="e">
        <f t="shared" si="2"/>
        <v>#NUM!</v>
      </c>
      <c r="AQ14" s="129" t="e">
        <f t="shared" si="3"/>
        <v>#NUM!</v>
      </c>
    </row>
    <row r="15" spans="1:43" x14ac:dyDescent="0.2">
      <c r="A15" s="83">
        <f>Medlem!A15</f>
        <v>1847</v>
      </c>
      <c r="B15" s="59">
        <f>Medlem!B15</f>
        <v>12</v>
      </c>
      <c r="C15" s="84" t="str">
        <f>Medlem!C15</f>
        <v>Jimmy Uldbæk</v>
      </c>
      <c r="D15" s="47">
        <v>38</v>
      </c>
      <c r="E15" s="48">
        <v>34</v>
      </c>
      <c r="F15" s="48"/>
      <c r="G15" s="48">
        <v>39</v>
      </c>
      <c r="H15" s="48"/>
      <c r="I15" s="47"/>
      <c r="J15" s="48"/>
      <c r="K15" s="48"/>
      <c r="L15" s="48"/>
      <c r="M15" s="47"/>
      <c r="N15" s="47"/>
      <c r="O15" s="47"/>
      <c r="P15" s="47"/>
      <c r="Q15" s="48"/>
      <c r="R15" s="48"/>
      <c r="S15" s="48"/>
      <c r="T15" s="47"/>
      <c r="U15" s="47"/>
      <c r="V15" s="48"/>
      <c r="W15" s="48"/>
      <c r="X15" s="47"/>
      <c r="Y15" s="47"/>
      <c r="Z15" s="47"/>
      <c r="AA15" s="48"/>
      <c r="AB15" s="48"/>
      <c r="AC15" s="48"/>
      <c r="AD15" s="48"/>
      <c r="AE15" s="48"/>
      <c r="AF15" s="48"/>
      <c r="AG15" s="47"/>
      <c r="AH15" s="48"/>
      <c r="AI15" s="183">
        <f t="shared" si="4"/>
        <v>3</v>
      </c>
      <c r="AJ15" s="61">
        <f t="shared" si="5"/>
        <v>111</v>
      </c>
      <c r="AM15" s="62">
        <f t="shared" si="0"/>
        <v>37</v>
      </c>
      <c r="AN15" s="258" t="str">
        <f t="shared" si="6"/>
        <v/>
      </c>
      <c r="AO15" s="128" t="e">
        <f t="shared" si="1"/>
        <v>#NUM!</v>
      </c>
      <c r="AP15" t="e">
        <f t="shared" si="2"/>
        <v>#NUM!</v>
      </c>
      <c r="AQ15" s="129" t="e">
        <f t="shared" si="3"/>
        <v>#NUM!</v>
      </c>
    </row>
    <row r="16" spans="1:43" x14ac:dyDescent="0.2">
      <c r="A16" s="83">
        <f>Medlem!A16</f>
        <v>2070</v>
      </c>
      <c r="B16" s="59">
        <f>Medlem!B16</f>
        <v>13</v>
      </c>
      <c r="C16" s="84" t="str">
        <f>Medlem!C16</f>
        <v>Torben Wolf</v>
      </c>
      <c r="D16" s="47">
        <v>32</v>
      </c>
      <c r="E16" s="48">
        <v>37</v>
      </c>
      <c r="F16" s="48">
        <v>27</v>
      </c>
      <c r="G16" s="48">
        <v>35</v>
      </c>
      <c r="H16" s="48">
        <v>35</v>
      </c>
      <c r="I16" s="47"/>
      <c r="J16" s="48"/>
      <c r="K16" s="48"/>
      <c r="L16" s="48"/>
      <c r="M16" s="47"/>
      <c r="N16" s="47"/>
      <c r="O16" s="47"/>
      <c r="P16" s="47"/>
      <c r="Q16" s="48"/>
      <c r="R16" s="48"/>
      <c r="S16" s="48"/>
      <c r="T16" s="47"/>
      <c r="U16" s="47"/>
      <c r="V16" s="48"/>
      <c r="W16" s="48"/>
      <c r="X16" s="47"/>
      <c r="Y16" s="47"/>
      <c r="Z16" s="47"/>
      <c r="AA16" s="48"/>
      <c r="AB16" s="48"/>
      <c r="AC16" s="48"/>
      <c r="AD16" s="48"/>
      <c r="AE16" s="48"/>
      <c r="AF16" s="48"/>
      <c r="AG16" s="47"/>
      <c r="AH16" s="48"/>
      <c r="AI16" s="183">
        <f t="shared" si="4"/>
        <v>5</v>
      </c>
      <c r="AJ16" s="61">
        <f t="shared" si="5"/>
        <v>166</v>
      </c>
      <c r="AM16" s="62">
        <f t="shared" si="0"/>
        <v>33.200000000000003</v>
      </c>
      <c r="AN16" s="258" t="str">
        <f t="shared" si="6"/>
        <v/>
      </c>
      <c r="AO16" s="128" t="e">
        <f t="shared" si="1"/>
        <v>#NUM!</v>
      </c>
      <c r="AP16" t="e">
        <f t="shared" si="2"/>
        <v>#NUM!</v>
      </c>
      <c r="AQ16" s="129" t="e">
        <f t="shared" si="3"/>
        <v>#NUM!</v>
      </c>
    </row>
    <row r="17" spans="1:45" x14ac:dyDescent="0.2">
      <c r="A17" s="83">
        <f>Medlem!A17</f>
        <v>1846</v>
      </c>
      <c r="B17" s="59">
        <f>Medlem!B17</f>
        <v>14</v>
      </c>
      <c r="C17" s="84" t="str">
        <f>Medlem!C17</f>
        <v>Ove Nielsen</v>
      </c>
      <c r="D17" s="47">
        <v>36</v>
      </c>
      <c r="E17" s="48">
        <v>35</v>
      </c>
      <c r="F17" s="48"/>
      <c r="G17" s="48">
        <v>34</v>
      </c>
      <c r="H17" s="48">
        <v>33</v>
      </c>
      <c r="I17" s="47"/>
      <c r="J17" s="48"/>
      <c r="K17" s="48"/>
      <c r="L17" s="48"/>
      <c r="M17" s="47"/>
      <c r="N17" s="47"/>
      <c r="O17" s="47"/>
      <c r="P17" s="47"/>
      <c r="Q17" s="48"/>
      <c r="R17" s="48"/>
      <c r="S17" s="48"/>
      <c r="T17" s="47"/>
      <c r="U17" s="47"/>
      <c r="V17" s="48"/>
      <c r="W17" s="48"/>
      <c r="X17" s="47"/>
      <c r="Y17" s="47"/>
      <c r="Z17" s="47"/>
      <c r="AA17" s="48"/>
      <c r="AB17" s="48"/>
      <c r="AC17" s="48"/>
      <c r="AD17" s="48"/>
      <c r="AE17" s="48"/>
      <c r="AF17" s="48"/>
      <c r="AG17" s="47"/>
      <c r="AH17" s="48"/>
      <c r="AI17" s="183">
        <f t="shared" si="4"/>
        <v>4</v>
      </c>
      <c r="AJ17" s="61">
        <f t="shared" si="5"/>
        <v>138</v>
      </c>
      <c r="AM17" s="62">
        <f t="shared" si="0"/>
        <v>34.5</v>
      </c>
      <c r="AN17" s="258" t="str">
        <f t="shared" si="6"/>
        <v/>
      </c>
      <c r="AO17" s="128" t="e">
        <f t="shared" si="1"/>
        <v>#NUM!</v>
      </c>
      <c r="AP17" t="e">
        <f t="shared" si="2"/>
        <v>#NUM!</v>
      </c>
      <c r="AQ17" s="129" t="e">
        <f t="shared" si="3"/>
        <v>#NUM!</v>
      </c>
    </row>
    <row r="18" spans="1:45" x14ac:dyDescent="0.2">
      <c r="A18" s="83">
        <f>Medlem!A18</f>
        <v>2308</v>
      </c>
      <c r="B18" s="59">
        <f>Medlem!B18</f>
        <v>15</v>
      </c>
      <c r="C18" s="84" t="str">
        <f>Medlem!C18</f>
        <v>Kristian Sørensen</v>
      </c>
      <c r="D18" s="47">
        <v>31</v>
      </c>
      <c r="E18" s="48">
        <v>35</v>
      </c>
      <c r="F18" s="48"/>
      <c r="G18" s="48">
        <v>37</v>
      </c>
      <c r="H18" s="48"/>
      <c r="I18" s="47"/>
      <c r="J18" s="48"/>
      <c r="K18" s="48"/>
      <c r="L18" s="48"/>
      <c r="M18" s="47"/>
      <c r="N18" s="47"/>
      <c r="O18" s="47"/>
      <c r="P18" s="47"/>
      <c r="Q18" s="48"/>
      <c r="R18" s="48"/>
      <c r="S18" s="48"/>
      <c r="T18" s="47"/>
      <c r="U18" s="47"/>
      <c r="V18" s="48"/>
      <c r="W18" s="48"/>
      <c r="X18" s="47"/>
      <c r="Y18" s="47"/>
      <c r="Z18" s="47"/>
      <c r="AA18" s="48"/>
      <c r="AB18" s="48"/>
      <c r="AC18" s="48"/>
      <c r="AD18" s="48"/>
      <c r="AE18" s="48"/>
      <c r="AF18" s="48"/>
      <c r="AG18" s="47"/>
      <c r="AH18" s="48"/>
      <c r="AI18" s="183">
        <f t="shared" si="4"/>
        <v>3</v>
      </c>
      <c r="AJ18" s="61">
        <f t="shared" si="5"/>
        <v>103</v>
      </c>
      <c r="AM18" s="62">
        <f t="shared" si="0"/>
        <v>34.333333333333336</v>
      </c>
      <c r="AN18" s="258" t="str">
        <f t="shared" si="6"/>
        <v/>
      </c>
      <c r="AO18" s="128" t="e">
        <f t="shared" si="1"/>
        <v>#NUM!</v>
      </c>
      <c r="AP18" t="e">
        <f t="shared" si="2"/>
        <v>#NUM!</v>
      </c>
      <c r="AQ18" s="129" t="e">
        <f t="shared" si="3"/>
        <v>#NUM!</v>
      </c>
    </row>
    <row r="19" spans="1:45" x14ac:dyDescent="0.2">
      <c r="A19" s="83">
        <f>Medlem!A19</f>
        <v>2549</v>
      </c>
      <c r="B19" s="59">
        <f>Medlem!B19</f>
        <v>16</v>
      </c>
      <c r="C19" s="84" t="str">
        <f>Medlem!C19</f>
        <v>Lars Lasgaard</v>
      </c>
      <c r="D19" s="47"/>
      <c r="E19" s="48"/>
      <c r="F19" s="48"/>
      <c r="G19" s="48">
        <v>37</v>
      </c>
      <c r="H19" s="48"/>
      <c r="I19" s="47"/>
      <c r="J19" s="48"/>
      <c r="K19" s="48"/>
      <c r="L19" s="48"/>
      <c r="M19" s="47"/>
      <c r="N19" s="47"/>
      <c r="O19" s="47"/>
      <c r="P19" s="47"/>
      <c r="Q19" s="48"/>
      <c r="R19" s="48"/>
      <c r="S19" s="48"/>
      <c r="T19" s="47"/>
      <c r="U19" s="47"/>
      <c r="V19" s="48"/>
      <c r="W19" s="48"/>
      <c r="X19" s="47"/>
      <c r="Y19" s="47"/>
      <c r="Z19" s="47"/>
      <c r="AA19" s="48"/>
      <c r="AB19" s="48"/>
      <c r="AC19" s="48"/>
      <c r="AD19" s="48"/>
      <c r="AE19" s="48"/>
      <c r="AF19" s="48"/>
      <c r="AG19" s="47"/>
      <c r="AH19" s="48"/>
      <c r="AI19" s="183">
        <f t="shared" si="4"/>
        <v>1</v>
      </c>
      <c r="AJ19" s="61">
        <f t="shared" si="5"/>
        <v>37</v>
      </c>
      <c r="AM19" s="62">
        <f t="shared" si="0"/>
        <v>37</v>
      </c>
      <c r="AN19" s="258" t="str">
        <f t="shared" si="6"/>
        <v/>
      </c>
      <c r="AO19" s="128" t="e">
        <f t="shared" si="1"/>
        <v>#NUM!</v>
      </c>
      <c r="AP19" t="e">
        <f t="shared" si="2"/>
        <v>#NUM!</v>
      </c>
      <c r="AQ19" s="129" t="e">
        <f t="shared" si="3"/>
        <v>#NUM!</v>
      </c>
    </row>
    <row r="20" spans="1:45" x14ac:dyDescent="0.2">
      <c r="A20" s="83">
        <f>Medlem!A20</f>
        <v>1702</v>
      </c>
      <c r="B20" s="59">
        <f>Medlem!B20</f>
        <v>17</v>
      </c>
      <c r="C20" s="84" t="str">
        <f>Medlem!C20</f>
        <v>Bo Søborg</v>
      </c>
      <c r="D20" s="47">
        <v>27</v>
      </c>
      <c r="E20" s="48"/>
      <c r="F20" s="48">
        <v>33</v>
      </c>
      <c r="G20" s="48">
        <v>31</v>
      </c>
      <c r="H20" s="48">
        <v>36</v>
      </c>
      <c r="I20" s="47"/>
      <c r="J20" s="48"/>
      <c r="K20" s="48"/>
      <c r="L20" s="48"/>
      <c r="M20" s="47"/>
      <c r="N20" s="47"/>
      <c r="O20" s="47"/>
      <c r="P20" s="47"/>
      <c r="Q20" s="48"/>
      <c r="R20" s="48"/>
      <c r="S20" s="48"/>
      <c r="T20" s="47"/>
      <c r="U20" s="47"/>
      <c r="V20" s="48"/>
      <c r="W20" s="48"/>
      <c r="X20" s="47"/>
      <c r="Y20" s="47"/>
      <c r="Z20" s="47"/>
      <c r="AA20" s="48"/>
      <c r="AB20" s="48"/>
      <c r="AC20" s="48"/>
      <c r="AD20" s="48"/>
      <c r="AE20" s="48"/>
      <c r="AF20" s="48"/>
      <c r="AG20" s="47"/>
      <c r="AH20" s="48"/>
      <c r="AI20" s="183">
        <f t="shared" si="4"/>
        <v>4</v>
      </c>
      <c r="AJ20" s="61">
        <f t="shared" si="5"/>
        <v>127</v>
      </c>
      <c r="AM20" s="62">
        <f t="shared" si="0"/>
        <v>31.75</v>
      </c>
      <c r="AN20" s="258" t="str">
        <f t="shared" si="6"/>
        <v/>
      </c>
      <c r="AO20" s="128" t="e">
        <f t="shared" si="1"/>
        <v>#NUM!</v>
      </c>
      <c r="AP20" t="e">
        <f t="shared" si="2"/>
        <v>#NUM!</v>
      </c>
      <c r="AQ20" s="129" t="e">
        <f t="shared" si="3"/>
        <v>#NUM!</v>
      </c>
    </row>
    <row r="21" spans="1:45" x14ac:dyDescent="0.2">
      <c r="A21" s="83">
        <f>Medlem!A21</f>
        <v>1311</v>
      </c>
      <c r="B21" s="59">
        <f>Medlem!B21</f>
        <v>18</v>
      </c>
      <c r="C21" s="84" t="str">
        <f>Medlem!C21</f>
        <v>Lars Torbensen</v>
      </c>
      <c r="D21" s="47">
        <v>34</v>
      </c>
      <c r="E21" s="48">
        <v>44</v>
      </c>
      <c r="F21" s="48"/>
      <c r="G21" s="48" t="s">
        <v>19</v>
      </c>
      <c r="H21" s="48">
        <v>39</v>
      </c>
      <c r="I21" s="47"/>
      <c r="J21" s="48"/>
      <c r="K21" s="48"/>
      <c r="L21" s="48"/>
      <c r="M21" s="47"/>
      <c r="N21" s="47"/>
      <c r="O21" s="47"/>
      <c r="P21" s="47"/>
      <c r="Q21" s="48"/>
      <c r="R21" s="48"/>
      <c r="S21" s="48"/>
      <c r="T21" s="47"/>
      <c r="U21" s="47"/>
      <c r="V21" s="48"/>
      <c r="W21" s="48"/>
      <c r="X21" s="47"/>
      <c r="Y21" s="47"/>
      <c r="Z21" s="47"/>
      <c r="AA21" s="48"/>
      <c r="AB21" s="48"/>
      <c r="AC21" s="48"/>
      <c r="AD21" s="48"/>
      <c r="AE21" s="48"/>
      <c r="AF21" s="48"/>
      <c r="AG21" s="47"/>
      <c r="AH21" s="48"/>
      <c r="AI21" s="183">
        <f t="shared" si="4"/>
        <v>3</v>
      </c>
      <c r="AJ21" s="61">
        <f t="shared" si="5"/>
        <v>117</v>
      </c>
      <c r="AM21" s="62">
        <f t="shared" si="0"/>
        <v>39</v>
      </c>
      <c r="AN21" s="258" t="str">
        <f t="shared" si="6"/>
        <v/>
      </c>
      <c r="AO21" s="128" t="e">
        <f t="shared" si="1"/>
        <v>#NUM!</v>
      </c>
      <c r="AP21" t="e">
        <f t="shared" si="2"/>
        <v>#NUM!</v>
      </c>
      <c r="AQ21" s="129" t="e">
        <f t="shared" si="3"/>
        <v>#NUM!</v>
      </c>
    </row>
    <row r="22" spans="1:45" x14ac:dyDescent="0.2">
      <c r="A22" s="83">
        <f>Medlem!A22</f>
        <v>2474</v>
      </c>
      <c r="B22" s="59">
        <f>Medlem!B22</f>
        <v>19</v>
      </c>
      <c r="C22" s="84" t="str">
        <f>Medlem!C22</f>
        <v>Per Svenningsen</v>
      </c>
      <c r="D22" s="47">
        <v>33</v>
      </c>
      <c r="E22" s="48"/>
      <c r="F22" s="48"/>
      <c r="G22" s="48">
        <v>41</v>
      </c>
      <c r="H22" s="48">
        <v>37</v>
      </c>
      <c r="I22" s="47"/>
      <c r="J22" s="48"/>
      <c r="K22" s="48"/>
      <c r="L22" s="48"/>
      <c r="M22" s="47"/>
      <c r="N22" s="47"/>
      <c r="O22" s="47"/>
      <c r="P22" s="47"/>
      <c r="Q22" s="48"/>
      <c r="R22" s="48"/>
      <c r="S22" s="48"/>
      <c r="T22" s="47"/>
      <c r="U22" s="47"/>
      <c r="V22" s="48"/>
      <c r="W22" s="48"/>
      <c r="X22" s="47"/>
      <c r="Y22" s="47"/>
      <c r="Z22" s="47"/>
      <c r="AA22" s="48"/>
      <c r="AB22" s="48"/>
      <c r="AC22" s="48"/>
      <c r="AD22" s="48"/>
      <c r="AE22" s="48"/>
      <c r="AF22" s="48"/>
      <c r="AG22" s="47"/>
      <c r="AH22" s="48"/>
      <c r="AI22" s="183">
        <f t="shared" si="4"/>
        <v>3</v>
      </c>
      <c r="AJ22" s="61">
        <f t="shared" si="5"/>
        <v>111</v>
      </c>
      <c r="AM22" s="62">
        <f t="shared" si="0"/>
        <v>37</v>
      </c>
      <c r="AN22" s="258" t="str">
        <f t="shared" si="6"/>
        <v/>
      </c>
      <c r="AO22" s="128" t="e">
        <f t="shared" si="1"/>
        <v>#NUM!</v>
      </c>
      <c r="AP22" t="e">
        <f t="shared" si="2"/>
        <v>#NUM!</v>
      </c>
      <c r="AQ22" s="129" t="e">
        <f t="shared" si="3"/>
        <v>#NUM!</v>
      </c>
    </row>
    <row r="23" spans="1:45" x14ac:dyDescent="0.2">
      <c r="A23" s="83">
        <f>Medlem!A23</f>
        <v>1257</v>
      </c>
      <c r="B23" s="59">
        <f>Medlem!B23</f>
        <v>20</v>
      </c>
      <c r="C23" s="84" t="str">
        <f>Medlem!C23</f>
        <v>Søren Olesen</v>
      </c>
      <c r="D23" s="47">
        <v>31</v>
      </c>
      <c r="E23" s="48">
        <v>33</v>
      </c>
      <c r="F23" s="48">
        <v>30</v>
      </c>
      <c r="G23" s="48">
        <v>33</v>
      </c>
      <c r="H23" s="48">
        <v>29</v>
      </c>
      <c r="I23" s="47"/>
      <c r="J23" s="48"/>
      <c r="K23" s="48"/>
      <c r="L23" s="48"/>
      <c r="M23" s="47"/>
      <c r="N23" s="47"/>
      <c r="O23" s="47"/>
      <c r="P23" s="47"/>
      <c r="Q23" s="48"/>
      <c r="R23" s="48"/>
      <c r="S23" s="48"/>
      <c r="T23" s="47"/>
      <c r="U23" s="47"/>
      <c r="V23" s="48"/>
      <c r="W23" s="48"/>
      <c r="X23" s="47"/>
      <c r="Y23" s="47"/>
      <c r="Z23" s="47"/>
      <c r="AA23" s="48"/>
      <c r="AB23" s="48"/>
      <c r="AC23" s="48"/>
      <c r="AD23" s="48"/>
      <c r="AE23" s="48"/>
      <c r="AF23" s="48"/>
      <c r="AG23" s="47"/>
      <c r="AH23" s="48"/>
      <c r="AI23" s="183">
        <f t="shared" si="4"/>
        <v>5</v>
      </c>
      <c r="AJ23" s="61">
        <f t="shared" si="5"/>
        <v>156</v>
      </c>
      <c r="AM23" s="62">
        <f t="shared" si="0"/>
        <v>31.2</v>
      </c>
      <c r="AN23" s="258" t="str">
        <f t="shared" si="6"/>
        <v/>
      </c>
      <c r="AO23" s="128" t="e">
        <f t="shared" si="1"/>
        <v>#NUM!</v>
      </c>
      <c r="AP23" t="e">
        <f t="shared" si="2"/>
        <v>#NUM!</v>
      </c>
      <c r="AQ23" s="129" t="e">
        <f t="shared" si="3"/>
        <v>#NUM!</v>
      </c>
    </row>
    <row r="24" spans="1:45" x14ac:dyDescent="0.2">
      <c r="A24" s="83">
        <f>Medlem!A24</f>
        <v>2785</v>
      </c>
      <c r="B24" s="59">
        <f>Medlem!B24</f>
        <v>21</v>
      </c>
      <c r="C24" s="84" t="str">
        <f>Medlem!C24</f>
        <v>Martin Thygesen</v>
      </c>
      <c r="D24" s="47"/>
      <c r="E24" s="48">
        <v>38</v>
      </c>
      <c r="F24" s="48">
        <v>35</v>
      </c>
      <c r="G24" s="48">
        <v>30</v>
      </c>
      <c r="H24" s="48">
        <v>32</v>
      </c>
      <c r="I24" s="47"/>
      <c r="J24" s="48"/>
      <c r="K24" s="48"/>
      <c r="L24" s="48"/>
      <c r="M24" s="47"/>
      <c r="N24" s="47"/>
      <c r="O24" s="47"/>
      <c r="P24" s="47"/>
      <c r="Q24" s="48"/>
      <c r="R24" s="48"/>
      <c r="S24" s="48"/>
      <c r="T24" s="47"/>
      <c r="U24" s="47"/>
      <c r="V24" s="48"/>
      <c r="W24" s="48"/>
      <c r="X24" s="47"/>
      <c r="Y24" s="47"/>
      <c r="Z24" s="47"/>
      <c r="AA24" s="48"/>
      <c r="AB24" s="48"/>
      <c r="AC24" s="48"/>
      <c r="AD24" s="48"/>
      <c r="AE24" s="48"/>
      <c r="AF24" s="48"/>
      <c r="AG24" s="47"/>
      <c r="AH24" s="48"/>
      <c r="AI24" s="183">
        <f t="shared" si="4"/>
        <v>4</v>
      </c>
      <c r="AJ24" s="61">
        <f t="shared" si="5"/>
        <v>135</v>
      </c>
      <c r="AM24" s="62">
        <f t="shared" si="0"/>
        <v>33.75</v>
      </c>
      <c r="AN24" s="258" t="str">
        <f t="shared" si="6"/>
        <v/>
      </c>
      <c r="AO24" s="128" t="e">
        <f t="shared" si="1"/>
        <v>#NUM!</v>
      </c>
      <c r="AP24" t="e">
        <f t="shared" si="2"/>
        <v>#NUM!</v>
      </c>
      <c r="AQ24" s="129" t="e">
        <f t="shared" si="3"/>
        <v>#NUM!</v>
      </c>
    </row>
    <row r="25" spans="1:45" x14ac:dyDescent="0.2">
      <c r="A25" s="83">
        <f>Medlem!A25</f>
        <v>1405</v>
      </c>
      <c r="B25" s="59">
        <f>Medlem!B25</f>
        <v>22</v>
      </c>
      <c r="C25" s="84" t="str">
        <f>Medlem!C25</f>
        <v>Per Kongsbak</v>
      </c>
      <c r="D25" s="47">
        <v>31</v>
      </c>
      <c r="E25" s="48">
        <v>32</v>
      </c>
      <c r="F25" s="48"/>
      <c r="G25" s="48" t="s">
        <v>19</v>
      </c>
      <c r="H25" s="48">
        <v>3</v>
      </c>
      <c r="I25" s="47"/>
      <c r="J25" s="48"/>
      <c r="K25" s="48"/>
      <c r="L25" s="48"/>
      <c r="M25" s="47"/>
      <c r="N25" s="47"/>
      <c r="O25" s="47"/>
      <c r="P25" s="47"/>
      <c r="Q25" s="48"/>
      <c r="R25" s="48"/>
      <c r="S25" s="48"/>
      <c r="T25" s="47"/>
      <c r="U25" s="47"/>
      <c r="V25" s="48"/>
      <c r="W25" s="48"/>
      <c r="X25" s="47"/>
      <c r="Y25" s="47"/>
      <c r="Z25" s="47"/>
      <c r="AA25" s="48"/>
      <c r="AB25" s="48"/>
      <c r="AC25" s="48"/>
      <c r="AD25" s="48"/>
      <c r="AE25" s="48"/>
      <c r="AF25" s="48"/>
      <c r="AG25" s="47"/>
      <c r="AH25" s="48"/>
      <c r="AI25" s="183">
        <f t="shared" si="4"/>
        <v>3</v>
      </c>
      <c r="AJ25" s="61">
        <f t="shared" si="5"/>
        <v>66</v>
      </c>
      <c r="AM25" s="62">
        <f t="shared" si="0"/>
        <v>22</v>
      </c>
      <c r="AN25" s="258" t="str">
        <f t="shared" si="6"/>
        <v/>
      </c>
      <c r="AO25" s="128" t="e">
        <f t="shared" si="1"/>
        <v>#NUM!</v>
      </c>
      <c r="AP25" t="e">
        <f t="shared" si="2"/>
        <v>#NUM!</v>
      </c>
      <c r="AQ25" s="129" t="e">
        <f t="shared" si="3"/>
        <v>#NUM!</v>
      </c>
    </row>
    <row r="26" spans="1:45" x14ac:dyDescent="0.2">
      <c r="A26" s="83">
        <f>Medlem!A26</f>
        <v>3140</v>
      </c>
      <c r="B26" s="59">
        <f>Medlem!B26</f>
        <v>23</v>
      </c>
      <c r="C26" s="84" t="str">
        <f>Medlem!C26</f>
        <v>Steen Lindskov</v>
      </c>
      <c r="D26" s="47"/>
      <c r="E26" s="48"/>
      <c r="F26" s="48">
        <v>27</v>
      </c>
      <c r="G26" s="48">
        <v>36</v>
      </c>
      <c r="H26" s="48"/>
      <c r="I26" s="47"/>
      <c r="J26" s="48"/>
      <c r="K26" s="48"/>
      <c r="L26" s="48"/>
      <c r="M26" s="47"/>
      <c r="N26" s="47"/>
      <c r="O26" s="47"/>
      <c r="P26" s="47"/>
      <c r="Q26" s="48"/>
      <c r="R26" s="48"/>
      <c r="S26" s="48"/>
      <c r="T26" s="47"/>
      <c r="U26" s="47"/>
      <c r="V26" s="48"/>
      <c r="W26" s="48"/>
      <c r="X26" s="47"/>
      <c r="Y26" s="47"/>
      <c r="Z26" s="47"/>
      <c r="AA26" s="48"/>
      <c r="AB26" s="48"/>
      <c r="AC26" s="48"/>
      <c r="AD26" s="48"/>
      <c r="AE26" s="48"/>
      <c r="AF26" s="48"/>
      <c r="AG26" s="47"/>
      <c r="AH26" s="48"/>
      <c r="AI26" s="183">
        <f t="shared" si="4"/>
        <v>2</v>
      </c>
      <c r="AJ26" s="61">
        <f t="shared" si="5"/>
        <v>63</v>
      </c>
      <c r="AM26" s="62">
        <f t="shared" si="0"/>
        <v>31.5</v>
      </c>
      <c r="AN26" s="258" t="str">
        <f t="shared" si="6"/>
        <v/>
      </c>
      <c r="AO26" s="128" t="e">
        <f t="shared" si="1"/>
        <v>#NUM!</v>
      </c>
      <c r="AP26" t="e">
        <f t="shared" si="2"/>
        <v>#NUM!</v>
      </c>
      <c r="AQ26" s="129" t="e">
        <f t="shared" si="3"/>
        <v>#NUM!</v>
      </c>
    </row>
    <row r="27" spans="1:45" x14ac:dyDescent="0.2">
      <c r="A27" s="83">
        <f>Medlem!A27</f>
        <v>3173</v>
      </c>
      <c r="B27" s="59">
        <f>Medlem!B27</f>
        <v>24</v>
      </c>
      <c r="C27" s="84" t="str">
        <f>Medlem!C27</f>
        <v>Thet Oo</v>
      </c>
      <c r="D27" s="47">
        <v>29</v>
      </c>
      <c r="E27" s="48">
        <v>31</v>
      </c>
      <c r="F27" s="48">
        <v>32</v>
      </c>
      <c r="G27" s="48">
        <v>33</v>
      </c>
      <c r="H27" s="48">
        <v>30</v>
      </c>
      <c r="I27" s="47"/>
      <c r="J27" s="48"/>
      <c r="K27" s="48"/>
      <c r="L27" s="48"/>
      <c r="M27" s="47"/>
      <c r="N27" s="47"/>
      <c r="O27" s="47"/>
      <c r="P27" s="47"/>
      <c r="Q27" s="48"/>
      <c r="R27" s="48"/>
      <c r="S27" s="48"/>
      <c r="T27" s="47"/>
      <c r="U27" s="47"/>
      <c r="V27" s="48"/>
      <c r="W27" s="48"/>
      <c r="X27" s="47"/>
      <c r="Y27" s="47"/>
      <c r="Z27" s="47"/>
      <c r="AA27" s="48"/>
      <c r="AB27" s="48"/>
      <c r="AC27" s="48"/>
      <c r="AD27" s="48"/>
      <c r="AE27" s="48"/>
      <c r="AF27" s="48"/>
      <c r="AG27" s="47"/>
      <c r="AH27" s="48"/>
      <c r="AI27" s="183">
        <f t="shared" si="4"/>
        <v>5</v>
      </c>
      <c r="AJ27" s="61">
        <f t="shared" si="5"/>
        <v>155</v>
      </c>
      <c r="AM27" s="62">
        <f t="shared" si="0"/>
        <v>31</v>
      </c>
      <c r="AN27" s="258" t="str">
        <f t="shared" si="6"/>
        <v/>
      </c>
      <c r="AO27" s="128" t="e">
        <f t="shared" si="1"/>
        <v>#NUM!</v>
      </c>
      <c r="AP27" t="e">
        <f t="shared" si="2"/>
        <v>#NUM!</v>
      </c>
      <c r="AQ27" s="129" t="e">
        <f t="shared" si="3"/>
        <v>#NUM!</v>
      </c>
    </row>
    <row r="28" spans="1:45" x14ac:dyDescent="0.2">
      <c r="A28" s="83">
        <f>Medlem!A28</f>
        <v>1456</v>
      </c>
      <c r="B28" s="59">
        <f>Medlem!B28</f>
        <v>25</v>
      </c>
      <c r="C28" s="84" t="str">
        <f>Medlem!C28</f>
        <v>Martin Jensen</v>
      </c>
      <c r="D28" s="47">
        <v>27</v>
      </c>
      <c r="E28" s="48">
        <v>36</v>
      </c>
      <c r="F28" s="48"/>
      <c r="G28" s="48">
        <v>33</v>
      </c>
      <c r="H28" s="48">
        <v>34</v>
      </c>
      <c r="I28" s="47"/>
      <c r="J28" s="48"/>
      <c r="K28" s="48"/>
      <c r="L28" s="48"/>
      <c r="M28" s="47"/>
      <c r="N28" s="47"/>
      <c r="O28" s="47"/>
      <c r="P28" s="47"/>
      <c r="Q28" s="48"/>
      <c r="R28" s="48"/>
      <c r="S28" s="48"/>
      <c r="T28" s="47"/>
      <c r="U28" s="47"/>
      <c r="V28" s="48"/>
      <c r="W28" s="48"/>
      <c r="X28" s="47"/>
      <c r="Y28" s="47"/>
      <c r="Z28" s="47"/>
      <c r="AA28" s="48"/>
      <c r="AB28" s="48"/>
      <c r="AC28" s="48"/>
      <c r="AD28" s="48"/>
      <c r="AE28" s="48"/>
      <c r="AF28" s="48"/>
      <c r="AG28" s="47"/>
      <c r="AH28" s="48"/>
      <c r="AI28" s="183">
        <f t="shared" si="4"/>
        <v>4</v>
      </c>
      <c r="AJ28" s="61">
        <f t="shared" si="5"/>
        <v>130</v>
      </c>
      <c r="AM28" s="62">
        <f t="shared" si="0"/>
        <v>32.5</v>
      </c>
      <c r="AN28" s="258" t="str">
        <f t="shared" si="6"/>
        <v/>
      </c>
      <c r="AO28" s="128" t="e">
        <f t="shared" si="1"/>
        <v>#NUM!</v>
      </c>
      <c r="AP28" t="e">
        <f t="shared" si="2"/>
        <v>#NUM!</v>
      </c>
      <c r="AQ28" s="129" t="e">
        <f t="shared" si="3"/>
        <v>#NUM!</v>
      </c>
    </row>
    <row r="29" spans="1:45" x14ac:dyDescent="0.2">
      <c r="A29" s="83">
        <f>Medlem!A29</f>
        <v>3303</v>
      </c>
      <c r="B29" s="59">
        <f>Medlem!B29</f>
        <v>26</v>
      </c>
      <c r="C29" s="84" t="str">
        <f>Medlem!C29</f>
        <v>Tim Percival</v>
      </c>
      <c r="D29" s="47">
        <v>30</v>
      </c>
      <c r="E29" s="48">
        <v>37</v>
      </c>
      <c r="F29" s="48"/>
      <c r="G29" s="48">
        <v>35</v>
      </c>
      <c r="H29" s="48"/>
      <c r="I29" s="47"/>
      <c r="J29" s="48"/>
      <c r="K29" s="48"/>
      <c r="L29" s="48"/>
      <c r="M29" s="47"/>
      <c r="N29" s="47"/>
      <c r="O29" s="47"/>
      <c r="P29" s="47"/>
      <c r="Q29" s="48"/>
      <c r="R29" s="48"/>
      <c r="S29" s="48"/>
      <c r="T29" s="47"/>
      <c r="U29" s="47"/>
      <c r="V29" s="48"/>
      <c r="W29" s="48"/>
      <c r="X29" s="47"/>
      <c r="Y29" s="47"/>
      <c r="Z29" s="47"/>
      <c r="AA29" s="48"/>
      <c r="AB29" s="48"/>
      <c r="AC29" s="48"/>
      <c r="AD29" s="48"/>
      <c r="AE29" s="48"/>
      <c r="AF29" s="48"/>
      <c r="AG29" s="47"/>
      <c r="AH29" s="48"/>
      <c r="AI29" s="183">
        <f t="shared" si="4"/>
        <v>3</v>
      </c>
      <c r="AJ29" s="61">
        <f t="shared" si="5"/>
        <v>102</v>
      </c>
      <c r="AM29" s="62">
        <f t="shared" si="0"/>
        <v>34</v>
      </c>
      <c r="AN29" s="258" t="str">
        <f t="shared" si="6"/>
        <v/>
      </c>
      <c r="AO29" s="128" t="e">
        <f t="shared" si="1"/>
        <v>#NUM!</v>
      </c>
      <c r="AP29" t="e">
        <f t="shared" si="2"/>
        <v>#NUM!</v>
      </c>
      <c r="AQ29" s="129" t="e">
        <f t="shared" si="3"/>
        <v>#NUM!</v>
      </c>
      <c r="AS29" t="s">
        <v>19</v>
      </c>
    </row>
    <row r="30" spans="1:45" x14ac:dyDescent="0.2">
      <c r="A30" s="83">
        <f>Medlem!A30</f>
        <v>3155</v>
      </c>
      <c r="B30" s="59">
        <f>Medlem!B30</f>
        <v>27</v>
      </c>
      <c r="C30" s="84" t="str">
        <f>Medlem!C30</f>
        <v>Klaus P. B. Rasmussen</v>
      </c>
      <c r="D30" s="47">
        <v>39</v>
      </c>
      <c r="E30" s="48">
        <v>34</v>
      </c>
      <c r="F30" s="48">
        <v>36</v>
      </c>
      <c r="G30" s="48">
        <v>39</v>
      </c>
      <c r="H30" s="48">
        <v>36</v>
      </c>
      <c r="I30" s="47"/>
      <c r="J30" s="48"/>
      <c r="K30" s="48"/>
      <c r="L30" s="48"/>
      <c r="M30" s="47"/>
      <c r="N30" s="47"/>
      <c r="O30" s="47"/>
      <c r="P30" s="47"/>
      <c r="Q30" s="48"/>
      <c r="R30" s="48"/>
      <c r="S30" s="48"/>
      <c r="T30" s="47"/>
      <c r="U30" s="47"/>
      <c r="V30" s="48"/>
      <c r="W30" s="48"/>
      <c r="X30" s="47"/>
      <c r="Y30" s="47"/>
      <c r="Z30" s="47"/>
      <c r="AA30" s="48"/>
      <c r="AB30" s="48"/>
      <c r="AC30" s="48"/>
      <c r="AD30" s="48"/>
      <c r="AE30" s="48"/>
      <c r="AF30" s="48"/>
      <c r="AG30" s="47"/>
      <c r="AH30" s="48"/>
      <c r="AI30" s="183">
        <f t="shared" si="4"/>
        <v>5</v>
      </c>
      <c r="AJ30" s="61">
        <f t="shared" si="5"/>
        <v>184</v>
      </c>
      <c r="AM30" s="62">
        <f t="shared" si="0"/>
        <v>36.799999999999997</v>
      </c>
      <c r="AN30" s="258" t="str">
        <f t="shared" si="6"/>
        <v/>
      </c>
      <c r="AO30" s="128" t="e">
        <f t="shared" si="1"/>
        <v>#NUM!</v>
      </c>
      <c r="AP30" t="e">
        <f t="shared" si="2"/>
        <v>#NUM!</v>
      </c>
      <c r="AQ30" s="129" t="e">
        <f t="shared" si="3"/>
        <v>#NUM!</v>
      </c>
    </row>
    <row r="31" spans="1:45" x14ac:dyDescent="0.2">
      <c r="A31" s="83">
        <f>Medlem!A31</f>
        <v>3063</v>
      </c>
      <c r="B31" s="59">
        <f>Medlem!B31</f>
        <v>28</v>
      </c>
      <c r="C31" s="84" t="str">
        <f>Medlem!C31</f>
        <v>Mark Sewell</v>
      </c>
      <c r="D31" s="47">
        <v>31</v>
      </c>
      <c r="E31" s="48">
        <v>38</v>
      </c>
      <c r="F31" s="48">
        <v>30</v>
      </c>
      <c r="G31" s="48">
        <v>36</v>
      </c>
      <c r="H31" s="48">
        <v>35</v>
      </c>
      <c r="I31" s="47"/>
      <c r="J31" s="48"/>
      <c r="K31" s="48"/>
      <c r="L31" s="48"/>
      <c r="M31" s="47"/>
      <c r="N31" s="47"/>
      <c r="O31" s="47"/>
      <c r="P31" s="47"/>
      <c r="Q31" s="48"/>
      <c r="R31" s="48"/>
      <c r="S31" s="48"/>
      <c r="T31" s="47"/>
      <c r="U31" s="47"/>
      <c r="V31" s="48"/>
      <c r="W31" s="48"/>
      <c r="X31" s="47"/>
      <c r="Y31" s="47"/>
      <c r="Z31" s="47"/>
      <c r="AA31" s="48"/>
      <c r="AB31" s="48"/>
      <c r="AC31" s="48"/>
      <c r="AD31" s="48"/>
      <c r="AE31" s="48"/>
      <c r="AF31" s="48"/>
      <c r="AG31" s="47"/>
      <c r="AH31" s="48"/>
      <c r="AI31" s="183">
        <f t="shared" si="4"/>
        <v>5</v>
      </c>
      <c r="AJ31" s="61">
        <f t="shared" si="5"/>
        <v>170</v>
      </c>
      <c r="AM31" s="62">
        <f t="shared" si="0"/>
        <v>34</v>
      </c>
      <c r="AN31" s="258" t="str">
        <f t="shared" si="6"/>
        <v/>
      </c>
      <c r="AO31" s="128" t="e">
        <f t="shared" si="1"/>
        <v>#NUM!</v>
      </c>
      <c r="AP31" t="e">
        <f t="shared" si="2"/>
        <v>#NUM!</v>
      </c>
      <c r="AQ31" s="129" t="e">
        <f t="shared" si="3"/>
        <v>#NUM!</v>
      </c>
    </row>
    <row r="32" spans="1:45" x14ac:dyDescent="0.2">
      <c r="A32" s="83">
        <f>Medlem!A32</f>
        <v>3397</v>
      </c>
      <c r="B32" s="59">
        <f>Medlem!B32</f>
        <v>29</v>
      </c>
      <c r="C32" s="84" t="str">
        <f>Medlem!C32</f>
        <v>Henrik Persson</v>
      </c>
      <c r="D32" s="47">
        <v>24</v>
      </c>
      <c r="E32" s="48">
        <v>39</v>
      </c>
      <c r="F32" s="48"/>
      <c r="G32" s="48">
        <v>34</v>
      </c>
      <c r="H32" s="48">
        <v>32</v>
      </c>
      <c r="I32" s="47"/>
      <c r="J32" s="48"/>
      <c r="K32" s="48"/>
      <c r="L32" s="48"/>
      <c r="M32" s="47"/>
      <c r="N32" s="47"/>
      <c r="O32" s="47"/>
      <c r="P32" s="47"/>
      <c r="Q32" s="48"/>
      <c r="R32" s="48"/>
      <c r="S32" s="48"/>
      <c r="T32" s="47"/>
      <c r="U32" s="47"/>
      <c r="V32" s="48"/>
      <c r="W32" s="48"/>
      <c r="X32" s="47"/>
      <c r="Y32" s="47"/>
      <c r="Z32" s="47"/>
      <c r="AA32" s="48"/>
      <c r="AB32" s="48"/>
      <c r="AC32" s="48"/>
      <c r="AD32" s="48"/>
      <c r="AE32" s="48"/>
      <c r="AF32" s="48"/>
      <c r="AG32" s="47"/>
      <c r="AH32" s="48"/>
      <c r="AI32" s="183">
        <f t="shared" si="4"/>
        <v>4</v>
      </c>
      <c r="AJ32" s="61">
        <f t="shared" si="5"/>
        <v>129</v>
      </c>
      <c r="AM32" s="62">
        <f t="shared" si="0"/>
        <v>32.25</v>
      </c>
      <c r="AN32" s="258" t="str">
        <f t="shared" si="6"/>
        <v/>
      </c>
      <c r="AO32" s="128" t="e">
        <f t="shared" si="1"/>
        <v>#NUM!</v>
      </c>
      <c r="AP32" t="e">
        <f t="shared" si="2"/>
        <v>#NUM!</v>
      </c>
      <c r="AQ32" s="129" t="e">
        <f t="shared" si="3"/>
        <v>#NUM!</v>
      </c>
    </row>
    <row r="33" spans="1:43" x14ac:dyDescent="0.2">
      <c r="A33" s="83">
        <f>Medlem!A33</f>
        <v>3073</v>
      </c>
      <c r="B33" s="59">
        <f>Medlem!B33</f>
        <v>30</v>
      </c>
      <c r="C33" s="84" t="str">
        <f>Medlem!C33</f>
        <v xml:space="preserve">Morten Køhlert </v>
      </c>
      <c r="D33" s="47">
        <v>32</v>
      </c>
      <c r="E33" s="48">
        <v>35</v>
      </c>
      <c r="F33" s="48">
        <v>34</v>
      </c>
      <c r="G33" s="48">
        <v>35</v>
      </c>
      <c r="H33" s="48"/>
      <c r="I33" s="47"/>
      <c r="J33" s="48"/>
      <c r="K33" s="48"/>
      <c r="L33" s="48"/>
      <c r="M33" s="47"/>
      <c r="N33" s="47"/>
      <c r="O33" s="47"/>
      <c r="P33" s="47"/>
      <c r="Q33" s="48"/>
      <c r="R33" s="48"/>
      <c r="S33" s="48"/>
      <c r="T33" s="47"/>
      <c r="U33" s="47"/>
      <c r="V33" s="48"/>
      <c r="W33" s="48"/>
      <c r="X33" s="47"/>
      <c r="Y33" s="47"/>
      <c r="Z33" s="47"/>
      <c r="AA33" s="48"/>
      <c r="AB33" s="48"/>
      <c r="AC33" s="48"/>
      <c r="AD33" s="48"/>
      <c r="AE33" s="48"/>
      <c r="AF33" s="48"/>
      <c r="AG33" s="47"/>
      <c r="AH33" s="48"/>
      <c r="AI33" s="183">
        <f t="shared" si="4"/>
        <v>4</v>
      </c>
      <c r="AJ33" s="61">
        <f t="shared" si="5"/>
        <v>136</v>
      </c>
      <c r="AM33" s="62">
        <f t="shared" si="0"/>
        <v>34</v>
      </c>
      <c r="AN33" s="258" t="str">
        <f t="shared" si="6"/>
        <v/>
      </c>
      <c r="AO33" s="128" t="e">
        <f t="shared" si="1"/>
        <v>#NUM!</v>
      </c>
      <c r="AP33" t="e">
        <f t="shared" si="2"/>
        <v>#NUM!</v>
      </c>
      <c r="AQ33" s="129" t="e">
        <f t="shared" si="3"/>
        <v>#NUM!</v>
      </c>
    </row>
    <row r="34" spans="1:43" x14ac:dyDescent="0.2">
      <c r="A34" s="83">
        <f>Medlem!A34</f>
        <v>3348</v>
      </c>
      <c r="B34" s="59">
        <f>Medlem!B34</f>
        <v>31</v>
      </c>
      <c r="C34" s="84" t="str">
        <f>Medlem!C34</f>
        <v>Claus Thygesen</v>
      </c>
      <c r="D34" s="47">
        <v>29</v>
      </c>
      <c r="E34" s="48"/>
      <c r="F34" s="48"/>
      <c r="G34" s="48">
        <v>34</v>
      </c>
      <c r="H34" s="48">
        <v>30</v>
      </c>
      <c r="I34" s="47"/>
      <c r="J34" s="48"/>
      <c r="K34" s="48"/>
      <c r="L34" s="48"/>
      <c r="M34" s="47"/>
      <c r="N34" s="47"/>
      <c r="O34" s="47"/>
      <c r="P34" s="47"/>
      <c r="Q34" s="48"/>
      <c r="R34" s="48"/>
      <c r="S34" s="48"/>
      <c r="T34" s="47"/>
      <c r="U34" s="47"/>
      <c r="V34" s="48"/>
      <c r="W34" s="48"/>
      <c r="X34" s="47"/>
      <c r="Y34" s="47"/>
      <c r="Z34" s="47"/>
      <c r="AA34" s="48"/>
      <c r="AB34" s="48"/>
      <c r="AC34" s="48"/>
      <c r="AD34" s="48"/>
      <c r="AE34" s="48"/>
      <c r="AF34" s="48"/>
      <c r="AG34" s="47"/>
      <c r="AH34" s="48"/>
      <c r="AI34" s="183">
        <f t="shared" si="4"/>
        <v>3</v>
      </c>
      <c r="AJ34" s="61">
        <f t="shared" si="5"/>
        <v>93</v>
      </c>
      <c r="AM34" s="62">
        <f t="shared" si="0"/>
        <v>31</v>
      </c>
      <c r="AN34" s="258" t="str">
        <f t="shared" si="6"/>
        <v/>
      </c>
      <c r="AO34" s="128" t="e">
        <f t="shared" si="1"/>
        <v>#NUM!</v>
      </c>
      <c r="AP34" t="e">
        <f t="shared" si="2"/>
        <v>#NUM!</v>
      </c>
      <c r="AQ34" s="129" t="e">
        <f t="shared" si="3"/>
        <v>#NUM!</v>
      </c>
    </row>
    <row r="35" spans="1:43" x14ac:dyDescent="0.2">
      <c r="A35" s="83">
        <f>Medlem!A35</f>
        <v>3292</v>
      </c>
      <c r="B35" s="59">
        <f>Medlem!B35</f>
        <v>32</v>
      </c>
      <c r="C35" s="84" t="str">
        <f>Medlem!C35</f>
        <v>Mkkel Feld</v>
      </c>
      <c r="D35" s="47">
        <v>40</v>
      </c>
      <c r="E35" s="48">
        <v>45</v>
      </c>
      <c r="F35" s="48">
        <v>42</v>
      </c>
      <c r="G35" s="48"/>
      <c r="H35" s="48"/>
      <c r="I35" s="47"/>
      <c r="J35" s="48"/>
      <c r="K35" s="48"/>
      <c r="L35" s="48"/>
      <c r="M35" s="47"/>
      <c r="N35" s="47"/>
      <c r="O35" s="47"/>
      <c r="P35" s="47"/>
      <c r="Q35" s="48"/>
      <c r="R35" s="48"/>
      <c r="S35" s="48"/>
      <c r="T35" s="47"/>
      <c r="U35" s="47"/>
      <c r="V35" s="48"/>
      <c r="W35" s="48"/>
      <c r="X35" s="47"/>
      <c r="Y35" s="47"/>
      <c r="Z35" s="47"/>
      <c r="AA35" s="48"/>
      <c r="AB35" s="48"/>
      <c r="AC35" s="48"/>
      <c r="AD35" s="48"/>
      <c r="AE35" s="48"/>
      <c r="AF35" s="48"/>
      <c r="AG35" s="47"/>
      <c r="AH35" s="48"/>
      <c r="AI35" s="183">
        <f t="shared" si="4"/>
        <v>3</v>
      </c>
      <c r="AJ35" s="61">
        <f t="shared" si="5"/>
        <v>127</v>
      </c>
      <c r="AM35" s="62">
        <f t="shared" si="0"/>
        <v>42.333333333333336</v>
      </c>
      <c r="AN35" s="258" t="str">
        <f t="shared" si="6"/>
        <v/>
      </c>
      <c r="AO35" s="128" t="e">
        <f t="shared" si="1"/>
        <v>#NUM!</v>
      </c>
      <c r="AP35" t="e">
        <f t="shared" si="2"/>
        <v>#NUM!</v>
      </c>
      <c r="AQ35" s="129" t="e">
        <f t="shared" si="3"/>
        <v>#NUM!</v>
      </c>
    </row>
    <row r="36" spans="1:43" x14ac:dyDescent="0.2">
      <c r="A36" s="83">
        <f>Medlem!A36</f>
        <v>3178</v>
      </c>
      <c r="B36" s="59">
        <f>Medlem!B36</f>
        <v>33</v>
      </c>
      <c r="C36" s="84" t="str">
        <f>Medlem!C36</f>
        <v>Bo Sørensen</v>
      </c>
      <c r="D36" s="47">
        <v>31</v>
      </c>
      <c r="E36" s="48">
        <v>29</v>
      </c>
      <c r="F36" s="48">
        <v>28</v>
      </c>
      <c r="G36" s="48">
        <v>25</v>
      </c>
      <c r="H36" s="48">
        <v>36</v>
      </c>
      <c r="I36" s="47"/>
      <c r="J36" s="48"/>
      <c r="K36" s="48"/>
      <c r="L36" s="48"/>
      <c r="M36" s="47"/>
      <c r="N36" s="47"/>
      <c r="O36" s="47"/>
      <c r="P36" s="47"/>
      <c r="Q36" s="48"/>
      <c r="R36" s="48"/>
      <c r="S36" s="48"/>
      <c r="T36" s="47"/>
      <c r="U36" s="47"/>
      <c r="V36" s="48"/>
      <c r="W36" s="48"/>
      <c r="X36" s="47"/>
      <c r="Y36" s="48"/>
      <c r="Z36" s="48"/>
      <c r="AA36" s="48"/>
      <c r="AB36" s="48"/>
      <c r="AC36" s="48"/>
      <c r="AD36" s="48"/>
      <c r="AE36" s="48"/>
      <c r="AF36" s="48"/>
      <c r="AG36" s="47"/>
      <c r="AH36" s="48"/>
      <c r="AI36" s="183">
        <f t="shared" si="4"/>
        <v>5</v>
      </c>
      <c r="AJ36" s="61">
        <f t="shared" si="5"/>
        <v>149</v>
      </c>
      <c r="AM36" s="62">
        <f t="shared" si="0"/>
        <v>29.8</v>
      </c>
      <c r="AN36" s="258" t="str">
        <f t="shared" si="6"/>
        <v/>
      </c>
      <c r="AO36" s="128" t="e">
        <f t="shared" si="1"/>
        <v>#NUM!</v>
      </c>
      <c r="AP36" t="e">
        <f t="shared" si="2"/>
        <v>#NUM!</v>
      </c>
      <c r="AQ36" s="129" t="e">
        <f t="shared" si="3"/>
        <v>#NUM!</v>
      </c>
    </row>
    <row r="37" spans="1:43" x14ac:dyDescent="0.2">
      <c r="A37" s="83">
        <f>Medlem!A37</f>
        <v>3498</v>
      </c>
      <c r="B37" s="59">
        <f>Medlem!B37</f>
        <v>34</v>
      </c>
      <c r="C37" s="84" t="str">
        <f>Medlem!C37</f>
        <v>Flemming Ø. Nielsen</v>
      </c>
      <c r="D37" s="47">
        <v>38</v>
      </c>
      <c r="E37" s="48"/>
      <c r="F37" s="48">
        <v>34</v>
      </c>
      <c r="G37" s="48">
        <v>35</v>
      </c>
      <c r="H37" s="48"/>
      <c r="I37" s="47"/>
      <c r="J37" s="48"/>
      <c r="K37" s="48"/>
      <c r="L37" s="48"/>
      <c r="M37" s="47"/>
      <c r="N37" s="47"/>
      <c r="O37" s="47"/>
      <c r="P37" s="47"/>
      <c r="Q37" s="48"/>
      <c r="R37" s="48"/>
      <c r="S37" s="48"/>
      <c r="T37" s="47"/>
      <c r="U37" s="47"/>
      <c r="V37" s="47"/>
      <c r="W37" s="48"/>
      <c r="X37" s="47"/>
      <c r="Y37" s="48"/>
      <c r="Z37" s="48"/>
      <c r="AA37" s="48"/>
      <c r="AB37" s="48"/>
      <c r="AC37" s="48"/>
      <c r="AD37" s="48"/>
      <c r="AE37" s="48"/>
      <c r="AF37" s="48"/>
      <c r="AG37" s="47"/>
      <c r="AH37" s="48"/>
      <c r="AI37" s="183">
        <f t="shared" si="4"/>
        <v>3</v>
      </c>
      <c r="AJ37" s="61">
        <f t="shared" si="5"/>
        <v>107</v>
      </c>
      <c r="AM37" s="62">
        <f t="shared" si="0"/>
        <v>35.666666666666664</v>
      </c>
      <c r="AN37" s="258" t="str">
        <f t="shared" si="6"/>
        <v/>
      </c>
      <c r="AO37" s="128" t="e">
        <f t="shared" si="1"/>
        <v>#NUM!</v>
      </c>
      <c r="AP37" t="e">
        <f t="shared" si="2"/>
        <v>#NUM!</v>
      </c>
      <c r="AQ37" s="129" t="e">
        <f t="shared" si="3"/>
        <v>#NUM!</v>
      </c>
    </row>
    <row r="38" spans="1:43" x14ac:dyDescent="0.2">
      <c r="A38" s="83">
        <f>Medlem!A38</f>
        <v>2620</v>
      </c>
      <c r="B38" s="59">
        <f>Medlem!B38</f>
        <v>35</v>
      </c>
      <c r="C38" s="84" t="str">
        <f>Medlem!C38</f>
        <v>Jan Laursen</v>
      </c>
      <c r="D38" s="47"/>
      <c r="E38" s="48">
        <v>39</v>
      </c>
      <c r="F38" s="48">
        <v>39</v>
      </c>
      <c r="G38" s="48">
        <v>39</v>
      </c>
      <c r="H38" s="48"/>
      <c r="I38" s="47"/>
      <c r="J38" s="48"/>
      <c r="K38" s="48"/>
      <c r="L38" s="48"/>
      <c r="M38" s="47"/>
      <c r="N38" s="47"/>
      <c r="O38" s="47"/>
      <c r="P38" s="47"/>
      <c r="Q38" s="48"/>
      <c r="R38" s="48"/>
      <c r="S38" s="48"/>
      <c r="T38" s="47"/>
      <c r="U38" s="47"/>
      <c r="V38" s="47"/>
      <c r="W38" s="48"/>
      <c r="X38" s="47"/>
      <c r="Y38" s="48"/>
      <c r="Z38" s="48"/>
      <c r="AA38" s="48"/>
      <c r="AB38" s="48"/>
      <c r="AC38" s="48"/>
      <c r="AD38" s="48"/>
      <c r="AE38" s="48"/>
      <c r="AF38" s="48"/>
      <c r="AG38" s="47"/>
      <c r="AH38" s="48"/>
      <c r="AI38" s="183">
        <f t="shared" si="4"/>
        <v>3</v>
      </c>
      <c r="AJ38" s="61">
        <f t="shared" si="5"/>
        <v>117</v>
      </c>
      <c r="AM38" s="62">
        <f t="shared" si="0"/>
        <v>39</v>
      </c>
      <c r="AN38" s="258" t="str">
        <f t="shared" si="6"/>
        <v/>
      </c>
      <c r="AO38" s="128" t="e">
        <f t="shared" si="1"/>
        <v>#NUM!</v>
      </c>
      <c r="AP38" t="e">
        <f t="shared" si="2"/>
        <v>#NUM!</v>
      </c>
      <c r="AQ38" s="129" t="e">
        <f t="shared" si="3"/>
        <v>#NUM!</v>
      </c>
    </row>
    <row r="39" spans="1:43" x14ac:dyDescent="0.2">
      <c r="A39" s="83">
        <f>Medlem!A39</f>
        <v>2829</v>
      </c>
      <c r="B39" s="59">
        <f>Medlem!B39</f>
        <v>36</v>
      </c>
      <c r="C39" s="84" t="str">
        <f>Medlem!C39</f>
        <v>Lars Andersen</v>
      </c>
      <c r="D39" s="47"/>
      <c r="E39" s="48">
        <v>30</v>
      </c>
      <c r="F39" s="48"/>
      <c r="G39" s="48">
        <v>35</v>
      </c>
      <c r="H39" s="48">
        <v>34</v>
      </c>
      <c r="I39" s="47"/>
      <c r="J39" s="48"/>
      <c r="K39" s="48"/>
      <c r="L39" s="48"/>
      <c r="M39" s="47"/>
      <c r="N39" s="47"/>
      <c r="O39" s="47"/>
      <c r="P39" s="47"/>
      <c r="Q39" s="48"/>
      <c r="R39" s="48"/>
      <c r="S39" s="48"/>
      <c r="T39" s="47"/>
      <c r="U39" s="47"/>
      <c r="V39" s="47"/>
      <c r="W39" s="48"/>
      <c r="X39" s="47"/>
      <c r="Y39" s="48"/>
      <c r="Z39" s="48"/>
      <c r="AA39" s="48"/>
      <c r="AB39" s="48"/>
      <c r="AC39" s="48"/>
      <c r="AD39" s="48"/>
      <c r="AE39" s="48"/>
      <c r="AF39" s="48"/>
      <c r="AG39" s="47"/>
      <c r="AH39" s="48"/>
      <c r="AI39" s="183">
        <f t="shared" si="4"/>
        <v>3</v>
      </c>
      <c r="AJ39" s="61">
        <f t="shared" si="5"/>
        <v>99</v>
      </c>
      <c r="AM39" s="62">
        <f t="shared" si="0"/>
        <v>33</v>
      </c>
      <c r="AN39" s="258" t="str">
        <f t="shared" si="6"/>
        <v/>
      </c>
      <c r="AO39" s="128" t="e">
        <f t="shared" si="1"/>
        <v>#NUM!</v>
      </c>
      <c r="AP39" t="e">
        <f t="shared" si="2"/>
        <v>#NUM!</v>
      </c>
      <c r="AQ39" s="129" t="e">
        <f t="shared" si="3"/>
        <v>#NUM!</v>
      </c>
    </row>
    <row r="40" spans="1:43" x14ac:dyDescent="0.2">
      <c r="A40" s="83" t="str">
        <f>Medlem!A40</f>
        <v xml:space="preserve"> </v>
      </c>
      <c r="B40" s="59">
        <f>Medlem!B40</f>
        <v>37</v>
      </c>
      <c r="C40" s="84" t="str">
        <f>Medlem!C40</f>
        <v xml:space="preserve"> </v>
      </c>
      <c r="D40" s="47"/>
      <c r="E40" s="48"/>
      <c r="F40" s="48"/>
      <c r="G40" s="48"/>
      <c r="H40" s="48"/>
      <c r="I40" s="47"/>
      <c r="J40" s="48"/>
      <c r="K40" s="48"/>
      <c r="L40" s="48"/>
      <c r="M40" s="47"/>
      <c r="N40" s="47"/>
      <c r="O40" s="47"/>
      <c r="P40" s="47"/>
      <c r="Q40" s="48"/>
      <c r="R40" s="48"/>
      <c r="S40" s="48"/>
      <c r="T40" s="47"/>
      <c r="U40" s="47"/>
      <c r="V40" s="47"/>
      <c r="W40" s="48"/>
      <c r="X40" s="47"/>
      <c r="Y40" s="48"/>
      <c r="Z40" s="48"/>
      <c r="AA40" s="48"/>
      <c r="AB40" s="48"/>
      <c r="AC40" s="48"/>
      <c r="AD40" s="48"/>
      <c r="AE40" s="48"/>
      <c r="AF40" s="48"/>
      <c r="AG40" s="47"/>
      <c r="AH40" s="48"/>
      <c r="AI40" s="183">
        <f t="shared" si="4"/>
        <v>0</v>
      </c>
      <c r="AJ40" s="61">
        <f t="shared" si="5"/>
        <v>0</v>
      </c>
      <c r="AM40" s="62" t="e">
        <f t="shared" si="0"/>
        <v>#DIV/0!</v>
      </c>
      <c r="AN40" s="258" t="str">
        <f t="shared" si="6"/>
        <v/>
      </c>
      <c r="AO40" s="128" t="e">
        <f t="shared" si="1"/>
        <v>#NUM!</v>
      </c>
      <c r="AP40" t="e">
        <f t="shared" si="2"/>
        <v>#NUM!</v>
      </c>
      <c r="AQ40" s="129" t="e">
        <f t="shared" si="3"/>
        <v>#NUM!</v>
      </c>
    </row>
    <row r="41" spans="1:43" x14ac:dyDescent="0.2">
      <c r="A41" s="83" t="str">
        <f>Medlem!A41</f>
        <v xml:space="preserve"> </v>
      </c>
      <c r="B41" s="59">
        <f>Medlem!B41</f>
        <v>38</v>
      </c>
      <c r="C41" s="84" t="str">
        <f>Medlem!C41</f>
        <v xml:space="preserve"> </v>
      </c>
      <c r="D41" s="47"/>
      <c r="E41" s="48"/>
      <c r="F41" s="48"/>
      <c r="G41" s="48"/>
      <c r="H41" s="48"/>
      <c r="I41" s="47"/>
      <c r="J41" s="48"/>
      <c r="K41" s="48"/>
      <c r="L41" s="48"/>
      <c r="M41" s="47"/>
      <c r="N41" s="47"/>
      <c r="O41" s="47"/>
      <c r="P41" s="47"/>
      <c r="Q41" s="48"/>
      <c r="R41" s="48"/>
      <c r="S41" s="48"/>
      <c r="T41" s="47"/>
      <c r="U41" s="47"/>
      <c r="V41" s="47"/>
      <c r="W41" s="48"/>
      <c r="X41" s="47"/>
      <c r="Y41" s="48"/>
      <c r="Z41" s="48"/>
      <c r="AA41" s="48"/>
      <c r="AB41" s="48"/>
      <c r="AC41" s="48"/>
      <c r="AD41" s="48"/>
      <c r="AE41" s="48"/>
      <c r="AF41" s="48"/>
      <c r="AG41" s="47"/>
      <c r="AH41" s="47"/>
      <c r="AI41" s="183">
        <f t="shared" si="4"/>
        <v>0</v>
      </c>
      <c r="AJ41" s="61">
        <f t="shared" si="5"/>
        <v>0</v>
      </c>
      <c r="AM41" s="62" t="e">
        <f t="shared" si="0"/>
        <v>#DIV/0!</v>
      </c>
      <c r="AN41" s="258" t="str">
        <f t="shared" si="6"/>
        <v/>
      </c>
      <c r="AO41" s="128" t="e">
        <f t="shared" si="1"/>
        <v>#NUM!</v>
      </c>
      <c r="AP41" t="e">
        <f t="shared" si="2"/>
        <v>#NUM!</v>
      </c>
      <c r="AQ41" s="129" t="e">
        <f t="shared" si="3"/>
        <v>#NUM!</v>
      </c>
    </row>
    <row r="42" spans="1:43" x14ac:dyDescent="0.2">
      <c r="A42" s="83" t="str">
        <f>Medlem!A42</f>
        <v xml:space="preserve"> </v>
      </c>
      <c r="B42" s="59">
        <f>Medlem!B42</f>
        <v>39</v>
      </c>
      <c r="C42" s="84" t="str">
        <f>Medlem!C42</f>
        <v xml:space="preserve"> </v>
      </c>
      <c r="D42" s="186"/>
      <c r="E42" s="48"/>
      <c r="F42" s="48"/>
      <c r="G42" s="48"/>
      <c r="H42" s="48"/>
      <c r="I42" s="47"/>
      <c r="J42" s="48"/>
      <c r="K42" s="48"/>
      <c r="L42" s="48"/>
      <c r="M42" s="47"/>
      <c r="N42" s="47"/>
      <c r="O42" s="47"/>
      <c r="P42" s="47"/>
      <c r="Q42" s="48"/>
      <c r="R42" s="48"/>
      <c r="S42" s="48"/>
      <c r="T42" s="47"/>
      <c r="U42" s="47"/>
      <c r="V42" s="47"/>
      <c r="W42" s="48"/>
      <c r="X42" s="47"/>
      <c r="Y42" s="48"/>
      <c r="Z42" s="48"/>
      <c r="AA42" s="48"/>
      <c r="AB42" s="48"/>
      <c r="AC42" s="48"/>
      <c r="AD42" s="48"/>
      <c r="AE42" s="48"/>
      <c r="AF42" s="48"/>
      <c r="AG42" s="47"/>
      <c r="AH42" s="47"/>
      <c r="AI42" s="183">
        <f t="shared" si="4"/>
        <v>0</v>
      </c>
      <c r="AJ42" s="61">
        <f t="shared" si="5"/>
        <v>0</v>
      </c>
      <c r="AM42" s="62" t="e">
        <f t="shared" si="0"/>
        <v>#DIV/0!</v>
      </c>
      <c r="AN42" s="258" t="str">
        <f t="shared" si="6"/>
        <v/>
      </c>
      <c r="AO42" s="128" t="e">
        <f t="shared" si="1"/>
        <v>#NUM!</v>
      </c>
      <c r="AP42" t="e">
        <f t="shared" si="2"/>
        <v>#NUM!</v>
      </c>
      <c r="AQ42" s="129" t="e">
        <f t="shared" si="3"/>
        <v>#NUM!</v>
      </c>
    </row>
    <row r="43" spans="1:43" x14ac:dyDescent="0.2">
      <c r="A43" s="83" t="str">
        <f>Medlem!A43</f>
        <v xml:space="preserve"> </v>
      </c>
      <c r="B43" s="59">
        <f>Medlem!B43</f>
        <v>40</v>
      </c>
      <c r="C43" s="84" t="str">
        <f>Medlem!C43</f>
        <v xml:space="preserve"> </v>
      </c>
      <c r="D43" s="186"/>
      <c r="E43" s="48"/>
      <c r="F43" s="48"/>
      <c r="G43" s="48"/>
      <c r="H43" s="48"/>
      <c r="I43" s="47"/>
      <c r="J43" s="48"/>
      <c r="K43" s="48"/>
      <c r="L43" s="48"/>
      <c r="M43" s="47"/>
      <c r="N43" s="47"/>
      <c r="O43" s="47"/>
      <c r="P43" s="47"/>
      <c r="Q43" s="48"/>
      <c r="R43" s="48"/>
      <c r="S43" s="48"/>
      <c r="T43" s="47"/>
      <c r="U43" s="47"/>
      <c r="V43" s="47"/>
      <c r="W43" s="48"/>
      <c r="X43" s="47"/>
      <c r="Y43" s="48"/>
      <c r="Z43" s="48"/>
      <c r="AA43" s="48"/>
      <c r="AB43" s="48"/>
      <c r="AC43" s="48"/>
      <c r="AD43" s="48"/>
      <c r="AE43" s="48"/>
      <c r="AF43" s="48"/>
      <c r="AG43" s="47"/>
      <c r="AH43" s="47"/>
      <c r="AI43" s="183">
        <f t="shared" si="4"/>
        <v>0</v>
      </c>
      <c r="AJ43" s="61">
        <f t="shared" si="5"/>
        <v>0</v>
      </c>
      <c r="AM43" s="62" t="e">
        <f t="shared" si="0"/>
        <v>#DIV/0!</v>
      </c>
      <c r="AN43" s="258" t="str">
        <f t="shared" si="6"/>
        <v/>
      </c>
      <c r="AO43" s="128" t="e">
        <f t="shared" si="1"/>
        <v>#NUM!</v>
      </c>
      <c r="AP43" t="e">
        <f t="shared" si="2"/>
        <v>#NUM!</v>
      </c>
      <c r="AQ43" s="129" t="e">
        <f t="shared" si="3"/>
        <v>#NUM!</v>
      </c>
    </row>
    <row r="44" spans="1:43" x14ac:dyDescent="0.2">
      <c r="A44" s="83" t="str">
        <f>Medlem!A44</f>
        <v xml:space="preserve"> </v>
      </c>
      <c r="B44" s="59">
        <f>Medlem!B44</f>
        <v>41</v>
      </c>
      <c r="C44" s="84" t="str">
        <f>Medlem!C44</f>
        <v xml:space="preserve"> </v>
      </c>
      <c r="D44" s="186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8"/>
      <c r="R44" s="48"/>
      <c r="S44" s="48"/>
      <c r="T44" s="47"/>
      <c r="U44" s="47"/>
      <c r="V44" s="47"/>
      <c r="W44" s="48"/>
      <c r="X44" s="47"/>
      <c r="Y44" s="48"/>
      <c r="Z44" s="48"/>
      <c r="AA44" s="48"/>
      <c r="AB44" s="47"/>
      <c r="AC44" s="48"/>
      <c r="AD44" s="48"/>
      <c r="AE44" s="48"/>
      <c r="AF44" s="48"/>
      <c r="AG44" s="47"/>
      <c r="AH44" s="47"/>
      <c r="AI44" s="183">
        <f t="shared" si="4"/>
        <v>0</v>
      </c>
      <c r="AJ44" s="61">
        <f t="shared" si="5"/>
        <v>0</v>
      </c>
      <c r="AM44" s="62" t="e">
        <f t="shared" si="0"/>
        <v>#DIV/0!</v>
      </c>
      <c r="AN44" s="258" t="str">
        <f t="shared" si="6"/>
        <v/>
      </c>
      <c r="AO44" s="128" t="e">
        <f t="shared" si="1"/>
        <v>#NUM!</v>
      </c>
      <c r="AP44" t="e">
        <f t="shared" si="2"/>
        <v>#NUM!</v>
      </c>
      <c r="AQ44" s="129" t="e">
        <f t="shared" si="3"/>
        <v>#NUM!</v>
      </c>
    </row>
    <row r="45" spans="1:43" x14ac:dyDescent="0.2">
      <c r="A45" s="83" t="str">
        <f>Medlem!A45</f>
        <v xml:space="preserve"> </v>
      </c>
      <c r="B45" s="211">
        <f>Medlem!B45</f>
        <v>42</v>
      </c>
      <c r="C45" s="84" t="str">
        <f>Medlem!C45</f>
        <v xml:space="preserve"> </v>
      </c>
      <c r="D45" s="186"/>
      <c r="E45" s="48"/>
      <c r="F45" s="48"/>
      <c r="G45" s="48"/>
      <c r="H45" s="48"/>
      <c r="I45" s="48"/>
      <c r="J45" s="48"/>
      <c r="K45" s="48"/>
      <c r="L45" s="47"/>
      <c r="M45" s="47"/>
      <c r="N45" s="47"/>
      <c r="O45" s="47"/>
      <c r="P45" s="47"/>
      <c r="Q45" s="48"/>
      <c r="R45" s="47"/>
      <c r="S45" s="47"/>
      <c r="T45" s="47"/>
      <c r="U45" s="47"/>
      <c r="V45" s="47"/>
      <c r="W45" s="48"/>
      <c r="X45" s="47"/>
      <c r="Y45" s="47"/>
      <c r="Z45" s="47"/>
      <c r="AA45" s="47"/>
      <c r="AB45" s="47"/>
      <c r="AC45" s="48"/>
      <c r="AD45" s="48"/>
      <c r="AE45" s="48"/>
      <c r="AF45" s="48"/>
      <c r="AG45" s="47"/>
      <c r="AH45" s="47"/>
      <c r="AI45" s="183">
        <f t="shared" si="4"/>
        <v>0</v>
      </c>
      <c r="AJ45" s="61">
        <f t="shared" si="5"/>
        <v>0</v>
      </c>
      <c r="AM45" s="62" t="e">
        <f t="shared" si="0"/>
        <v>#DIV/0!</v>
      </c>
      <c r="AN45" s="258" t="str">
        <f t="shared" si="6"/>
        <v/>
      </c>
      <c r="AO45" s="128" t="e">
        <f t="shared" si="1"/>
        <v>#NUM!</v>
      </c>
      <c r="AP45" t="e">
        <f t="shared" si="2"/>
        <v>#NUM!</v>
      </c>
      <c r="AQ45" s="129" t="e">
        <f t="shared" si="3"/>
        <v>#NUM!</v>
      </c>
    </row>
    <row r="46" spans="1:43" x14ac:dyDescent="0.2">
      <c r="A46" s="83" t="str">
        <f>Medlem!A46</f>
        <v xml:space="preserve"> </v>
      </c>
      <c r="B46" s="84">
        <f>Medlem!B46</f>
        <v>43</v>
      </c>
      <c r="C46" s="84" t="str">
        <f>Medlem!C46</f>
        <v xml:space="preserve"> 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183">
        <f t="shared" si="4"/>
        <v>0</v>
      </c>
      <c r="AJ46" s="61">
        <f>SUM(D46:AD46)</f>
        <v>0</v>
      </c>
      <c r="AM46" s="62" t="e">
        <f t="shared" si="0"/>
        <v>#DIV/0!</v>
      </c>
      <c r="AN46" s="258" t="str">
        <f t="shared" si="6"/>
        <v/>
      </c>
      <c r="AO46" s="128" t="e">
        <f t="shared" si="1"/>
        <v>#NUM!</v>
      </c>
      <c r="AP46" t="e">
        <f t="shared" si="2"/>
        <v>#NUM!</v>
      </c>
      <c r="AQ46" s="129" t="e">
        <f t="shared" si="3"/>
        <v>#NUM!</v>
      </c>
    </row>
    <row r="47" spans="1:43" x14ac:dyDescent="0.2">
      <c r="A47" s="83" t="str">
        <f>Medlem!A47</f>
        <v xml:space="preserve"> </v>
      </c>
      <c r="B47" s="84">
        <f>Medlem!B47</f>
        <v>44</v>
      </c>
      <c r="C47" s="84" t="str">
        <f>Medlem!C47</f>
        <v xml:space="preserve"> 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183">
        <f t="shared" si="4"/>
        <v>0</v>
      </c>
      <c r="AJ47" s="61">
        <f t="shared" ref="AJ47:AJ51" si="7">SUM(D47:AD47)</f>
        <v>0</v>
      </c>
      <c r="AM47" s="62" t="e">
        <f t="shared" si="0"/>
        <v>#DIV/0!</v>
      </c>
      <c r="AN47" s="258" t="str">
        <f t="shared" si="6"/>
        <v/>
      </c>
      <c r="AO47" s="128" t="e">
        <f t="shared" si="1"/>
        <v>#NUM!</v>
      </c>
      <c r="AP47" t="e">
        <f t="shared" si="2"/>
        <v>#NUM!</v>
      </c>
      <c r="AQ47" s="129" t="e">
        <f t="shared" si="3"/>
        <v>#NUM!</v>
      </c>
    </row>
    <row r="48" spans="1:43" x14ac:dyDescent="0.2">
      <c r="A48" s="83" t="str">
        <f>Medlem!A48</f>
        <v xml:space="preserve"> </v>
      </c>
      <c r="B48" s="84">
        <f>Medlem!B48</f>
        <v>45</v>
      </c>
      <c r="C48" s="84" t="str">
        <f>Medlem!C48</f>
        <v xml:space="preserve"> 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183">
        <f t="shared" si="4"/>
        <v>0</v>
      </c>
      <c r="AJ48" s="61">
        <f t="shared" si="7"/>
        <v>0</v>
      </c>
      <c r="AM48" s="62" t="e">
        <f t="shared" si="0"/>
        <v>#DIV/0!</v>
      </c>
      <c r="AN48" s="258" t="str">
        <f t="shared" si="6"/>
        <v/>
      </c>
      <c r="AO48" s="128" t="e">
        <f t="shared" si="1"/>
        <v>#NUM!</v>
      </c>
      <c r="AP48" t="e">
        <f t="shared" si="2"/>
        <v>#NUM!</v>
      </c>
      <c r="AQ48" s="129" t="e">
        <f t="shared" si="3"/>
        <v>#NUM!</v>
      </c>
    </row>
    <row r="49" spans="1:43" x14ac:dyDescent="0.2">
      <c r="A49" s="83" t="str">
        <f>Medlem!A49</f>
        <v xml:space="preserve"> </v>
      </c>
      <c r="B49" s="84">
        <f>Medlem!B49</f>
        <v>46</v>
      </c>
      <c r="C49" s="84" t="str">
        <f>Medlem!C49</f>
        <v xml:space="preserve"> 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183">
        <f t="shared" si="4"/>
        <v>0</v>
      </c>
      <c r="AJ49" s="61">
        <f t="shared" si="7"/>
        <v>0</v>
      </c>
      <c r="AM49" s="62" t="e">
        <f t="shared" si="0"/>
        <v>#DIV/0!</v>
      </c>
      <c r="AN49" s="258" t="str">
        <f t="shared" si="6"/>
        <v/>
      </c>
      <c r="AO49" s="128" t="e">
        <f t="shared" si="1"/>
        <v>#NUM!</v>
      </c>
      <c r="AP49" t="e">
        <f t="shared" si="2"/>
        <v>#NUM!</v>
      </c>
      <c r="AQ49" s="129" t="e">
        <f t="shared" si="3"/>
        <v>#NUM!</v>
      </c>
    </row>
    <row r="50" spans="1:43" x14ac:dyDescent="0.2">
      <c r="A50" s="254" t="str">
        <f>Medlem!A50</f>
        <v xml:space="preserve"> </v>
      </c>
      <c r="B50" s="84">
        <f>Medlem!B50</f>
        <v>47</v>
      </c>
      <c r="C50" s="84" t="str">
        <f>Medlem!C50</f>
        <v xml:space="preserve"> 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183">
        <f t="shared" si="4"/>
        <v>0</v>
      </c>
      <c r="AJ50" s="61">
        <f t="shared" si="7"/>
        <v>0</v>
      </c>
      <c r="AM50" s="62" t="e">
        <f t="shared" si="0"/>
        <v>#DIV/0!</v>
      </c>
      <c r="AN50" s="258" t="str">
        <f t="shared" si="6"/>
        <v/>
      </c>
      <c r="AO50" s="128" t="e">
        <f t="shared" si="1"/>
        <v>#NUM!</v>
      </c>
      <c r="AP50" t="e">
        <f t="shared" si="2"/>
        <v>#NUM!</v>
      </c>
      <c r="AQ50" s="129" t="e">
        <f t="shared" si="3"/>
        <v>#NUM!</v>
      </c>
    </row>
    <row r="51" spans="1:43" ht="13.5" thickBot="1" x14ac:dyDescent="0.25">
      <c r="A51" s="212"/>
      <c r="B51" s="84">
        <f>Medlem!B51</f>
        <v>48</v>
      </c>
      <c r="C51" s="255" t="str">
        <f>Medlem!C51</f>
        <v>Gæst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183">
        <f t="shared" si="4"/>
        <v>0</v>
      </c>
      <c r="AJ51" s="61">
        <f t="shared" si="7"/>
        <v>0</v>
      </c>
      <c r="AM51" s="62" t="e">
        <f t="shared" si="0"/>
        <v>#DIV/0!</v>
      </c>
      <c r="AN51" s="259" t="str">
        <f t="shared" si="6"/>
        <v/>
      </c>
      <c r="AO51" s="184" t="e">
        <f t="shared" si="1"/>
        <v>#NUM!</v>
      </c>
      <c r="AP51" s="124" t="e">
        <f t="shared" si="2"/>
        <v>#NUM!</v>
      </c>
      <c r="AQ51" s="185" t="e">
        <f t="shared" si="3"/>
        <v>#NUM!</v>
      </c>
    </row>
    <row r="52" spans="1:43" ht="13.5" thickBot="1" x14ac:dyDescent="0.25">
      <c r="A52" s="60"/>
      <c r="B52" s="213"/>
      <c r="C52" s="83" t="s">
        <v>141</v>
      </c>
      <c r="D52" s="84">
        <f>COUNT(D4:D51)</f>
        <v>29</v>
      </c>
      <c r="E52" s="84">
        <f t="shared" ref="E52:AG52" si="8">COUNT(E4:E51)</f>
        <v>27</v>
      </c>
      <c r="F52" s="84">
        <f t="shared" si="8"/>
        <v>18</v>
      </c>
      <c r="G52" s="84">
        <f t="shared" si="8"/>
        <v>31</v>
      </c>
      <c r="H52" s="84">
        <f t="shared" si="8"/>
        <v>24</v>
      </c>
      <c r="I52" s="84">
        <f t="shared" si="8"/>
        <v>0</v>
      </c>
      <c r="J52" s="84">
        <f t="shared" si="8"/>
        <v>0</v>
      </c>
      <c r="K52" s="84">
        <f t="shared" si="8"/>
        <v>0</v>
      </c>
      <c r="L52" s="84">
        <f t="shared" si="8"/>
        <v>0</v>
      </c>
      <c r="M52" s="84">
        <f t="shared" si="8"/>
        <v>0</v>
      </c>
      <c r="N52" s="84">
        <f t="shared" si="8"/>
        <v>0</v>
      </c>
      <c r="O52" s="84">
        <f t="shared" si="8"/>
        <v>0</v>
      </c>
      <c r="P52" s="84">
        <f t="shared" si="8"/>
        <v>0</v>
      </c>
      <c r="Q52" s="84">
        <f t="shared" si="8"/>
        <v>0</v>
      </c>
      <c r="R52" s="84">
        <f t="shared" si="8"/>
        <v>0</v>
      </c>
      <c r="S52" s="84">
        <f t="shared" si="8"/>
        <v>0</v>
      </c>
      <c r="T52" s="84">
        <f t="shared" si="8"/>
        <v>0</v>
      </c>
      <c r="U52" s="84">
        <f t="shared" si="8"/>
        <v>0</v>
      </c>
      <c r="V52" s="84">
        <f t="shared" si="8"/>
        <v>0</v>
      </c>
      <c r="W52" s="84">
        <f t="shared" si="8"/>
        <v>0</v>
      </c>
      <c r="X52" s="84">
        <f t="shared" si="8"/>
        <v>0</v>
      </c>
      <c r="Y52" s="84">
        <f t="shared" si="8"/>
        <v>0</v>
      </c>
      <c r="Z52" s="84">
        <f t="shared" si="8"/>
        <v>0</v>
      </c>
      <c r="AA52" s="84">
        <f t="shared" si="8"/>
        <v>0</v>
      </c>
      <c r="AB52" s="84">
        <f t="shared" si="8"/>
        <v>0</v>
      </c>
      <c r="AC52" s="84">
        <f t="shared" si="8"/>
        <v>0</v>
      </c>
      <c r="AD52" s="84">
        <f t="shared" si="8"/>
        <v>0</v>
      </c>
      <c r="AE52" s="84">
        <f t="shared" si="8"/>
        <v>0</v>
      </c>
      <c r="AF52" s="84">
        <f t="shared" si="8"/>
        <v>0</v>
      </c>
      <c r="AG52" s="84">
        <f t="shared" si="8"/>
        <v>0</v>
      </c>
      <c r="AH52" s="84" t="s">
        <v>19</v>
      </c>
      <c r="AI52" s="49"/>
      <c r="AJ52" s="63" t="s">
        <v>146</v>
      </c>
      <c r="AK52" s="64"/>
      <c r="AL52" s="64"/>
      <c r="AM52" s="65" t="e">
        <f>MIN(AM4:AM51)</f>
        <v>#DIV/0!</v>
      </c>
    </row>
    <row r="53" spans="1:43" ht="14.25" thickTop="1" thickBot="1" x14ac:dyDescent="0.25"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66"/>
      <c r="AJ53" s="63" t="s">
        <v>144</v>
      </c>
      <c r="AK53" s="64"/>
      <c r="AL53" s="64"/>
      <c r="AM53" s="65">
        <f>AVERAGE(D52:AD52)</f>
        <v>4.7777777777777777</v>
      </c>
    </row>
    <row r="54" spans="1:43" x14ac:dyDescent="0.2">
      <c r="C54" s="60" t="s">
        <v>147</v>
      </c>
      <c r="D54" s="67">
        <v>16</v>
      </c>
      <c r="E54" s="67">
        <v>18</v>
      </c>
      <c r="F54" s="67">
        <v>18</v>
      </c>
      <c r="G54" s="67">
        <v>18</v>
      </c>
      <c r="H54" s="67">
        <v>18</v>
      </c>
      <c r="I54" s="67">
        <v>18</v>
      </c>
      <c r="J54" s="67">
        <v>18</v>
      </c>
      <c r="K54" s="67">
        <v>18</v>
      </c>
      <c r="L54" s="67">
        <v>18</v>
      </c>
      <c r="M54" s="67">
        <v>18</v>
      </c>
      <c r="N54" s="67">
        <v>18</v>
      </c>
      <c r="O54" s="67">
        <v>18</v>
      </c>
      <c r="P54" s="67">
        <v>18</v>
      </c>
      <c r="Q54" s="67">
        <v>18</v>
      </c>
      <c r="R54" s="67">
        <v>18</v>
      </c>
      <c r="S54" s="67">
        <v>18</v>
      </c>
      <c r="T54" s="67">
        <v>18</v>
      </c>
      <c r="U54" s="67">
        <v>18</v>
      </c>
      <c r="V54" s="67">
        <v>18</v>
      </c>
      <c r="W54" s="67">
        <v>18</v>
      </c>
      <c r="X54" s="67">
        <v>18</v>
      </c>
      <c r="Y54" s="67">
        <v>18</v>
      </c>
      <c r="Z54" s="67">
        <v>18</v>
      </c>
      <c r="AA54" s="67">
        <v>18</v>
      </c>
      <c r="AB54" s="67">
        <v>15</v>
      </c>
      <c r="AC54" s="67">
        <v>16</v>
      </c>
      <c r="AD54" s="67">
        <v>9</v>
      </c>
      <c r="AE54" s="67"/>
      <c r="AF54" s="67"/>
      <c r="AG54" s="67" t="s">
        <v>19</v>
      </c>
      <c r="AH54" s="67"/>
      <c r="AJ54" s="61">
        <f>SUM(D53:AH53)</f>
        <v>0</v>
      </c>
    </row>
    <row r="55" spans="1:43" x14ac:dyDescent="0.2">
      <c r="C55" t="s">
        <v>148</v>
      </c>
      <c r="AJ55" s="61">
        <f>SUM(D54:AH54)</f>
        <v>470</v>
      </c>
      <c r="AP55" t="s">
        <v>19</v>
      </c>
    </row>
    <row r="56" spans="1:43" x14ac:dyDescent="0.2">
      <c r="C56" t="s">
        <v>149</v>
      </c>
    </row>
    <row r="57" spans="1:43" x14ac:dyDescent="0.2">
      <c r="C57" t="s">
        <v>150</v>
      </c>
    </row>
  </sheetData>
  <mergeCells count="3">
    <mergeCell ref="D1:AG1"/>
    <mergeCell ref="AO1:AQ1"/>
    <mergeCell ref="AO2:AQ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scale="88" firstPageNumber="0" orientation="landscape" r:id="rId1"/>
  <headerFooter alignWithMargins="0">
    <oddHeader>&amp;L&amp;"Comic Sans MS,Normal"&amp;16Efter Fyraften
&amp;14&amp;UMatchen den          -          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>
    <pageSetUpPr fitToPage="1"/>
  </sheetPr>
  <dimension ref="A1:AL55"/>
  <sheetViews>
    <sheetView zoomScaleNormal="100" workbookViewId="0">
      <selection activeCell="H40" sqref="H40"/>
    </sheetView>
  </sheetViews>
  <sheetFormatPr defaultRowHeight="12.75" x14ac:dyDescent="0.2"/>
  <cols>
    <col min="2" max="2" width="5.5703125" customWidth="1"/>
    <col min="3" max="3" width="20.5703125" customWidth="1"/>
    <col min="4" max="26" width="3.7109375" customWidth="1"/>
    <col min="27" max="33" width="3.7109375" style="49" customWidth="1"/>
    <col min="34" max="34" width="3.7109375" customWidth="1"/>
    <col min="35" max="35" width="7.85546875" customWidth="1"/>
    <col min="36" max="38" width="2.5703125" customWidth="1"/>
  </cols>
  <sheetData>
    <row r="1" spans="1:38" ht="12.75" customHeight="1" thickBot="1" x14ac:dyDescent="0.25">
      <c r="D1" s="279" t="s">
        <v>151</v>
      </c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J1" s="275"/>
      <c r="AK1" s="275"/>
      <c r="AL1" s="275"/>
    </row>
    <row r="2" spans="1:38" ht="42" customHeight="1" x14ac:dyDescent="0.2">
      <c r="B2" s="68"/>
      <c r="C2" s="69"/>
      <c r="D2" s="37">
        <f>Resultat!D2</f>
        <v>45750</v>
      </c>
      <c r="E2" s="37">
        <f>Resultat!E2</f>
        <v>45757</v>
      </c>
      <c r="F2" s="37">
        <f>Resultat!F2</f>
        <v>45764</v>
      </c>
      <c r="G2" s="37">
        <f>Resultat!G2</f>
        <v>45771</v>
      </c>
      <c r="H2" s="37">
        <f>Resultat!H2</f>
        <v>45778</v>
      </c>
      <c r="I2" s="131">
        <f>Resultat!I2</f>
        <v>45785</v>
      </c>
      <c r="J2" s="37">
        <f>Resultat!J2</f>
        <v>45792</v>
      </c>
      <c r="K2" s="37">
        <f>Resultat!K2</f>
        <v>45799</v>
      </c>
      <c r="L2" s="37">
        <f>Resultat!L2</f>
        <v>45806</v>
      </c>
      <c r="M2" s="37">
        <f>Resultat!M2</f>
        <v>45813</v>
      </c>
      <c r="N2" s="37">
        <f>Resultat!N2</f>
        <v>45820</v>
      </c>
      <c r="O2" s="37">
        <f>Resultat!O2</f>
        <v>45824</v>
      </c>
      <c r="P2" s="37">
        <f>Resultat!P2</f>
        <v>45827</v>
      </c>
      <c r="Q2" s="37">
        <f>Resultat!Q2</f>
        <v>45834</v>
      </c>
      <c r="R2" s="37">
        <f>Resultat!R2</f>
        <v>45841</v>
      </c>
      <c r="S2" s="37">
        <f>Resultat!S2</f>
        <v>45848</v>
      </c>
      <c r="T2" s="37">
        <f>Resultat!T2</f>
        <v>45855</v>
      </c>
      <c r="U2" s="37">
        <f>Resultat!U2</f>
        <v>45862</v>
      </c>
      <c r="V2" s="37">
        <f>Resultat!V2</f>
        <v>45869</v>
      </c>
      <c r="W2" s="37">
        <f>Resultat!W2</f>
        <v>45876</v>
      </c>
      <c r="X2" s="37">
        <f>Resultat!X2</f>
        <v>45883</v>
      </c>
      <c r="Y2" s="131">
        <f>Resultat!Y2</f>
        <v>45890</v>
      </c>
      <c r="Z2" s="37">
        <f>Resultat!Z2</f>
        <v>45897</v>
      </c>
      <c r="AA2" s="37">
        <f>Resultat!AA2</f>
        <v>45904</v>
      </c>
      <c r="AB2" s="37">
        <f>Resultat!AB2</f>
        <v>45911</v>
      </c>
      <c r="AC2" s="37">
        <f>Resultat!AC2</f>
        <v>45918</v>
      </c>
      <c r="AD2" s="37">
        <f>Resultat!AD2</f>
        <v>45925</v>
      </c>
      <c r="AE2" s="37">
        <f>Resultat!AE2</f>
        <v>45932</v>
      </c>
      <c r="AF2" s="37">
        <f>Resultat!AF2</f>
        <v>45934</v>
      </c>
      <c r="AG2" s="37" t="str">
        <f>Resultat!AG2</f>
        <v xml:space="preserve"> </v>
      </c>
      <c r="AH2" s="157" t="s">
        <v>19</v>
      </c>
      <c r="AI2" s="70" t="s">
        <v>152</v>
      </c>
      <c r="AJ2" s="280" t="s">
        <v>153</v>
      </c>
      <c r="AK2" s="281"/>
      <c r="AL2" s="282"/>
    </row>
    <row r="3" spans="1:38" x14ac:dyDescent="0.2">
      <c r="A3" s="60" t="s">
        <v>0</v>
      </c>
      <c r="B3" s="71" t="s">
        <v>154</v>
      </c>
      <c r="C3" s="170" t="s">
        <v>155</v>
      </c>
      <c r="D3" s="53" t="str">
        <f>Resultat!D3</f>
        <v xml:space="preserve"> </v>
      </c>
      <c r="E3" s="53" t="str">
        <f>Resultat!E3</f>
        <v xml:space="preserve"> </v>
      </c>
      <c r="F3" s="53" t="str">
        <f>Resultat!F3</f>
        <v>SL</v>
      </c>
      <c r="G3" s="53" t="str">
        <f>Resultat!G3</f>
        <v xml:space="preserve"> </v>
      </c>
      <c r="H3" s="53" t="str">
        <f>Resultat!H3</f>
        <v>SL</v>
      </c>
      <c r="I3" s="132" t="str">
        <f>Resultat!I3</f>
        <v xml:space="preserve"> </v>
      </c>
      <c r="J3" s="160" t="str">
        <f>Resultat!J3</f>
        <v>SP</v>
      </c>
      <c r="K3" s="160" t="str">
        <f>Resultat!K3</f>
        <v>SL</v>
      </c>
      <c r="L3" s="53" t="str">
        <f>Resultat!L3</f>
        <v xml:space="preserve"> </v>
      </c>
      <c r="M3" s="53" t="str">
        <f>Resultat!M3</f>
        <v>SL</v>
      </c>
      <c r="N3" s="53" t="str">
        <f>Resultat!N3</f>
        <v xml:space="preserve"> </v>
      </c>
      <c r="O3" s="53" t="str">
        <f>Resultat!O3</f>
        <v>HL</v>
      </c>
      <c r="P3" s="53" t="str">
        <f>Resultat!P3</f>
        <v xml:space="preserve"> </v>
      </c>
      <c r="Q3" s="53" t="str">
        <f>Resultat!Q3</f>
        <v xml:space="preserve"> </v>
      </c>
      <c r="R3" s="53" t="str">
        <f>Resultat!R3</f>
        <v>SL</v>
      </c>
      <c r="S3" s="53" t="str">
        <f>Resultat!S3</f>
        <v xml:space="preserve"> </v>
      </c>
      <c r="T3" s="53" t="str">
        <f>Resultat!T3</f>
        <v xml:space="preserve"> </v>
      </c>
      <c r="U3" s="53" t="str">
        <f>Resultat!U3</f>
        <v xml:space="preserve"> </v>
      </c>
      <c r="V3" s="53" t="str">
        <f>Resultat!V3</f>
        <v>SL</v>
      </c>
      <c r="W3" s="160" t="str">
        <f>Resultat!W3</f>
        <v xml:space="preserve"> </v>
      </c>
      <c r="X3" s="160" t="str">
        <f>Resultat!X3</f>
        <v>SL</v>
      </c>
      <c r="Y3" s="132" t="str">
        <f>Resultat!Y3</f>
        <v xml:space="preserve"> </v>
      </c>
      <c r="Z3" s="53" t="str">
        <f>Resultat!Z3</f>
        <v>SL</v>
      </c>
      <c r="AA3" s="160" t="str">
        <f>Resultat!AA3</f>
        <v xml:space="preserve"> </v>
      </c>
      <c r="AB3" s="160" t="str">
        <f>Resultat!AB3</f>
        <v xml:space="preserve"> </v>
      </c>
      <c r="AC3" s="53" t="str">
        <f>Resultat!AC3</f>
        <v xml:space="preserve"> </v>
      </c>
      <c r="AD3" s="53" t="str">
        <f>Resultat!AD3</f>
        <v xml:space="preserve"> </v>
      </c>
      <c r="AE3" s="53" t="str">
        <f>Resultat!AE3</f>
        <v>3K</v>
      </c>
      <c r="AF3" s="53" t="str">
        <f>Resultat!AF3</f>
        <v>AS</v>
      </c>
      <c r="AG3" s="53" t="str">
        <f>Resultat!AG3</f>
        <v xml:space="preserve"> </v>
      </c>
      <c r="AH3" s="171" t="str">
        <f>Resultat!AH3</f>
        <v xml:space="preserve"> </v>
      </c>
      <c r="AI3" s="72"/>
      <c r="AJ3" s="128"/>
      <c r="AL3" s="129"/>
    </row>
    <row r="4" spans="1:38" x14ac:dyDescent="0.2">
      <c r="A4" s="60">
        <f>Medlem!A4</f>
        <v>569</v>
      </c>
      <c r="B4" s="60">
        <f>Medlem!B4</f>
        <v>1</v>
      </c>
      <c r="C4" s="73" t="str">
        <f>Medlem!C4</f>
        <v>Kurt Vestergård</v>
      </c>
      <c r="D4" s="74">
        <v>8</v>
      </c>
      <c r="E4" s="75">
        <v>25</v>
      </c>
      <c r="F4" s="75"/>
      <c r="G4" s="75">
        <v>25</v>
      </c>
      <c r="H4" s="75">
        <v>23</v>
      </c>
      <c r="I4" s="45"/>
      <c r="J4" s="45"/>
      <c r="K4" s="45"/>
      <c r="L4" s="75"/>
      <c r="M4" s="155"/>
      <c r="N4" s="75"/>
      <c r="O4" s="75"/>
      <c r="P4" s="75"/>
      <c r="Q4" s="75"/>
      <c r="R4" s="75"/>
      <c r="S4" s="75"/>
      <c r="T4" s="75"/>
      <c r="U4" s="75"/>
      <c r="V4" s="75"/>
      <c r="W4" s="45"/>
      <c r="X4" s="45"/>
      <c r="Y4" s="45"/>
      <c r="Z4" s="75"/>
      <c r="AB4" s="45"/>
      <c r="AC4" s="75"/>
      <c r="AD4" s="75"/>
      <c r="AE4" s="75"/>
      <c r="AF4" s="75"/>
      <c r="AG4" s="75"/>
      <c r="AH4" s="76"/>
      <c r="AI4" s="72">
        <f>SUM(D4:AG4)</f>
        <v>81</v>
      </c>
      <c r="AJ4" s="128" t="str">
        <f t="shared" ref="AJ4:AJ51" si="0">IF(AI4=(LARGE(AI$4:AI$51,1)),"1."," ")</f>
        <v xml:space="preserve"> </v>
      </c>
      <c r="AK4" t="str">
        <f t="shared" ref="AK4:AK51" si="1">IF(AI4=(LARGE(AI$4:AI$51,2)),"2."," ")</f>
        <v xml:space="preserve"> </v>
      </c>
      <c r="AL4" s="129" t="str">
        <f t="shared" ref="AL4:AL51" si="2">IF(AI4=(LARGE(AI$4:AI$51,3)),"3."," ")</f>
        <v xml:space="preserve"> </v>
      </c>
    </row>
    <row r="5" spans="1:38" x14ac:dyDescent="0.2">
      <c r="A5" s="60">
        <f>Medlem!A5</f>
        <v>345</v>
      </c>
      <c r="B5" s="60">
        <f>Medlem!B5</f>
        <v>2</v>
      </c>
      <c r="C5" s="73" t="str">
        <f>Medlem!C5</f>
        <v>Mikael Kodbøl</v>
      </c>
      <c r="D5" s="44">
        <v>25</v>
      </c>
      <c r="E5" s="45">
        <v>25</v>
      </c>
      <c r="F5" s="45"/>
      <c r="G5" s="45">
        <v>24</v>
      </c>
      <c r="H5" s="45">
        <v>25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77"/>
      <c r="AI5" s="72">
        <f>SUM(D5:AG5)</f>
        <v>99</v>
      </c>
      <c r="AJ5" s="128" t="str">
        <f t="shared" si="0"/>
        <v xml:space="preserve"> </v>
      </c>
      <c r="AK5" t="str">
        <f t="shared" si="1"/>
        <v>2.</v>
      </c>
      <c r="AL5" s="129" t="str">
        <f t="shared" si="2"/>
        <v xml:space="preserve"> </v>
      </c>
    </row>
    <row r="6" spans="1:38" x14ac:dyDescent="0.2">
      <c r="A6" s="60">
        <f>Medlem!A6</f>
        <v>628</v>
      </c>
      <c r="B6" s="60">
        <f>Medlem!B6</f>
        <v>3</v>
      </c>
      <c r="C6" s="73" t="str">
        <f>Medlem!C6</f>
        <v>Kaj Kristensen</v>
      </c>
      <c r="D6" s="44">
        <v>25</v>
      </c>
      <c r="E6" s="45">
        <v>25</v>
      </c>
      <c r="F6" s="45"/>
      <c r="G6" s="45">
        <v>25</v>
      </c>
      <c r="H6" s="45">
        <v>16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77"/>
      <c r="AI6" s="72">
        <f t="shared" ref="AI6:AI45" si="3">SUM(D6:AG6)</f>
        <v>91</v>
      </c>
      <c r="AJ6" s="128" t="str">
        <f t="shared" si="0"/>
        <v xml:space="preserve"> </v>
      </c>
      <c r="AK6" t="str">
        <f t="shared" si="1"/>
        <v xml:space="preserve"> </v>
      </c>
      <c r="AL6" s="129" t="str">
        <f t="shared" si="2"/>
        <v>3.</v>
      </c>
    </row>
    <row r="7" spans="1:38" x14ac:dyDescent="0.2">
      <c r="A7" s="60">
        <f>Medlem!A7</f>
        <v>1255</v>
      </c>
      <c r="B7" s="60">
        <f>Medlem!B7</f>
        <v>4</v>
      </c>
      <c r="C7" s="73" t="str">
        <f>Medlem!C7</f>
        <v>Jørgen Bargisen</v>
      </c>
      <c r="D7" s="44">
        <v>4</v>
      </c>
      <c r="E7" s="45">
        <v>8</v>
      </c>
      <c r="F7" s="45">
        <v>24</v>
      </c>
      <c r="G7" s="45">
        <v>21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77"/>
      <c r="AI7" s="72">
        <f t="shared" si="3"/>
        <v>57</v>
      </c>
      <c r="AJ7" s="128" t="str">
        <f t="shared" si="0"/>
        <v xml:space="preserve"> </v>
      </c>
      <c r="AK7" t="str">
        <f t="shared" si="1"/>
        <v xml:space="preserve"> </v>
      </c>
      <c r="AL7" s="129" t="str">
        <f t="shared" si="2"/>
        <v xml:space="preserve"> </v>
      </c>
    </row>
    <row r="8" spans="1:38" x14ac:dyDescent="0.2">
      <c r="A8" s="60">
        <f>Medlem!A8</f>
        <v>1244</v>
      </c>
      <c r="B8" s="60">
        <f>Medlem!B8</f>
        <v>5</v>
      </c>
      <c r="C8" s="73" t="str">
        <f>Medlem!C8</f>
        <v>Claus Nielsen</v>
      </c>
      <c r="D8" s="44">
        <v>22</v>
      </c>
      <c r="E8" s="45">
        <v>8</v>
      </c>
      <c r="F8" s="45">
        <v>12</v>
      </c>
      <c r="G8" s="45">
        <v>14</v>
      </c>
      <c r="H8" s="45">
        <v>14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77"/>
      <c r="AI8" s="72">
        <f t="shared" si="3"/>
        <v>70</v>
      </c>
      <c r="AJ8" s="128" t="str">
        <f t="shared" si="0"/>
        <v xml:space="preserve"> </v>
      </c>
      <c r="AK8" t="str">
        <f t="shared" si="1"/>
        <v xml:space="preserve"> </v>
      </c>
      <c r="AL8" s="129" t="str">
        <f t="shared" si="2"/>
        <v xml:space="preserve"> </v>
      </c>
    </row>
    <row r="9" spans="1:38" x14ac:dyDescent="0.2">
      <c r="A9" s="60">
        <f>Medlem!A9</f>
        <v>1401</v>
      </c>
      <c r="B9" s="60">
        <f>Medlem!B9</f>
        <v>6</v>
      </c>
      <c r="C9" s="73" t="str">
        <f>Medlem!C9</f>
        <v>Heine Madsen</v>
      </c>
      <c r="D9" s="44">
        <v>15</v>
      </c>
      <c r="E9" s="45">
        <v>6</v>
      </c>
      <c r="F9" s="45">
        <v>10</v>
      </c>
      <c r="G9" s="45">
        <v>4</v>
      </c>
      <c r="H9" s="45">
        <v>25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77"/>
      <c r="AI9" s="72">
        <f t="shared" si="3"/>
        <v>60</v>
      </c>
      <c r="AJ9" s="128" t="str">
        <f t="shared" si="0"/>
        <v xml:space="preserve"> </v>
      </c>
      <c r="AK9" t="str">
        <f t="shared" si="1"/>
        <v xml:space="preserve"> </v>
      </c>
      <c r="AL9" s="129" t="str">
        <f t="shared" si="2"/>
        <v xml:space="preserve"> </v>
      </c>
    </row>
    <row r="10" spans="1:38" x14ac:dyDescent="0.2">
      <c r="A10" s="60">
        <f>Medlem!A10</f>
        <v>1494</v>
      </c>
      <c r="B10" s="60">
        <f>Medlem!B10</f>
        <v>7</v>
      </c>
      <c r="C10" s="73" t="str">
        <f>Medlem!C10</f>
        <v>Mike Jensen</v>
      </c>
      <c r="D10" s="44"/>
      <c r="E10" s="45"/>
      <c r="F10" s="45"/>
      <c r="G10" s="45"/>
      <c r="H10" s="45">
        <v>25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77"/>
      <c r="AI10" s="72">
        <f t="shared" si="3"/>
        <v>25</v>
      </c>
      <c r="AJ10" s="128" t="str">
        <f t="shared" si="0"/>
        <v xml:space="preserve"> </v>
      </c>
      <c r="AK10" t="str">
        <f t="shared" si="1"/>
        <v xml:space="preserve"> </v>
      </c>
      <c r="AL10" s="129" t="str">
        <f t="shared" si="2"/>
        <v xml:space="preserve"> </v>
      </c>
    </row>
    <row r="11" spans="1:38" x14ac:dyDescent="0.2">
      <c r="A11" s="60">
        <f>Medlem!A11</f>
        <v>1595</v>
      </c>
      <c r="B11" s="60">
        <f>Medlem!B11</f>
        <v>8</v>
      </c>
      <c r="C11" s="73" t="str">
        <f>Medlem!C11</f>
        <v>Frank Lysebjerg</v>
      </c>
      <c r="D11" s="44"/>
      <c r="E11" s="45">
        <v>23</v>
      </c>
      <c r="F11" s="45">
        <v>21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77"/>
      <c r="AI11" s="72">
        <f t="shared" si="3"/>
        <v>44</v>
      </c>
      <c r="AJ11" s="128" t="str">
        <f t="shared" si="0"/>
        <v xml:space="preserve"> </v>
      </c>
      <c r="AK11" t="str">
        <f t="shared" si="1"/>
        <v xml:space="preserve"> </v>
      </c>
      <c r="AL11" s="129" t="str">
        <f t="shared" si="2"/>
        <v xml:space="preserve"> </v>
      </c>
    </row>
    <row r="12" spans="1:38" x14ac:dyDescent="0.2">
      <c r="A12" s="60">
        <f>Medlem!A12</f>
        <v>253</v>
      </c>
      <c r="B12" s="60">
        <f>Medlem!B12</f>
        <v>9</v>
      </c>
      <c r="C12" s="73" t="str">
        <f>Medlem!C12</f>
        <v>Jimmy Madsen</v>
      </c>
      <c r="D12" s="44">
        <v>6</v>
      </c>
      <c r="E12" s="45"/>
      <c r="F12" s="45"/>
      <c r="G12" s="45">
        <v>14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77"/>
      <c r="AI12" s="72">
        <f t="shared" si="3"/>
        <v>20</v>
      </c>
      <c r="AJ12" s="128" t="str">
        <f t="shared" si="0"/>
        <v xml:space="preserve"> </v>
      </c>
      <c r="AK12" t="str">
        <f t="shared" si="1"/>
        <v xml:space="preserve"> </v>
      </c>
      <c r="AL12" s="129" t="str">
        <f t="shared" si="2"/>
        <v xml:space="preserve"> </v>
      </c>
    </row>
    <row r="13" spans="1:38" x14ac:dyDescent="0.2">
      <c r="A13" s="60">
        <f>Medlem!A13</f>
        <v>1814</v>
      </c>
      <c r="B13" s="60">
        <f>Medlem!B13</f>
        <v>10</v>
      </c>
      <c r="C13" s="73" t="str">
        <f>Medlem!C13</f>
        <v>Carsten Sussemiehl</v>
      </c>
      <c r="D13" s="44">
        <v>10</v>
      </c>
      <c r="E13" s="45">
        <v>2</v>
      </c>
      <c r="F13" s="45">
        <v>10</v>
      </c>
      <c r="G13" s="45">
        <v>4</v>
      </c>
      <c r="H13" s="45">
        <v>18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77"/>
      <c r="AI13" s="72">
        <f t="shared" si="3"/>
        <v>44</v>
      </c>
      <c r="AJ13" s="128" t="str">
        <f t="shared" si="0"/>
        <v xml:space="preserve"> </v>
      </c>
      <c r="AK13" t="str">
        <f t="shared" si="1"/>
        <v xml:space="preserve"> </v>
      </c>
      <c r="AL13" s="129" t="str">
        <f t="shared" si="2"/>
        <v xml:space="preserve"> </v>
      </c>
    </row>
    <row r="14" spans="1:38" x14ac:dyDescent="0.2">
      <c r="A14" s="60">
        <f>Medlem!A14</f>
        <v>1792</v>
      </c>
      <c r="B14" s="60">
        <f>Medlem!B14</f>
        <v>11</v>
      </c>
      <c r="C14" s="73" t="str">
        <f>Medlem!C14</f>
        <v>Søren Persson</v>
      </c>
      <c r="D14" s="44">
        <v>20</v>
      </c>
      <c r="E14" s="45"/>
      <c r="F14" s="45"/>
      <c r="G14" s="45">
        <v>14</v>
      </c>
      <c r="H14" s="45">
        <v>18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77"/>
      <c r="AI14" s="72">
        <f t="shared" si="3"/>
        <v>52</v>
      </c>
      <c r="AJ14" s="128" t="str">
        <f t="shared" si="0"/>
        <v xml:space="preserve"> </v>
      </c>
      <c r="AK14" t="str">
        <f t="shared" si="1"/>
        <v xml:space="preserve"> </v>
      </c>
      <c r="AL14" s="129" t="str">
        <f t="shared" si="2"/>
        <v xml:space="preserve"> </v>
      </c>
    </row>
    <row r="15" spans="1:38" x14ac:dyDescent="0.2">
      <c r="A15" s="60">
        <f>Medlem!A15</f>
        <v>1847</v>
      </c>
      <c r="B15" s="60">
        <f>Medlem!B15</f>
        <v>12</v>
      </c>
      <c r="C15" s="73" t="str">
        <f>Medlem!C15</f>
        <v>Jimmy Uldbæk</v>
      </c>
      <c r="D15" s="44">
        <v>25</v>
      </c>
      <c r="E15" s="45">
        <v>12</v>
      </c>
      <c r="F15" s="45"/>
      <c r="G15" s="45">
        <v>22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77"/>
      <c r="AI15" s="72">
        <f t="shared" si="3"/>
        <v>59</v>
      </c>
      <c r="AJ15" s="128" t="str">
        <f t="shared" si="0"/>
        <v xml:space="preserve"> </v>
      </c>
      <c r="AK15" t="str">
        <f t="shared" si="1"/>
        <v xml:space="preserve"> </v>
      </c>
      <c r="AL15" s="129" t="str">
        <f t="shared" si="2"/>
        <v xml:space="preserve"> </v>
      </c>
    </row>
    <row r="16" spans="1:38" x14ac:dyDescent="0.2">
      <c r="A16" s="60">
        <f>Medlem!A16</f>
        <v>2070</v>
      </c>
      <c r="B16" s="60">
        <f>Medlem!B16</f>
        <v>13</v>
      </c>
      <c r="C16" s="73" t="str">
        <f>Medlem!C16</f>
        <v>Torben Wolf</v>
      </c>
      <c r="D16" s="44">
        <v>14</v>
      </c>
      <c r="E16" s="45">
        <v>24</v>
      </c>
      <c r="F16" s="45">
        <v>12</v>
      </c>
      <c r="G16" s="45">
        <v>10</v>
      </c>
      <c r="H16" s="45">
        <v>18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77"/>
      <c r="AI16" s="72">
        <f t="shared" si="3"/>
        <v>78</v>
      </c>
      <c r="AJ16" s="128" t="str">
        <f t="shared" si="0"/>
        <v xml:space="preserve"> </v>
      </c>
      <c r="AK16" t="str">
        <f t="shared" si="1"/>
        <v xml:space="preserve"> </v>
      </c>
      <c r="AL16" s="129" t="str">
        <f t="shared" si="2"/>
        <v xml:space="preserve"> </v>
      </c>
    </row>
    <row r="17" spans="1:38" x14ac:dyDescent="0.2">
      <c r="A17" s="60">
        <f>Medlem!A17</f>
        <v>1846</v>
      </c>
      <c r="B17" s="60">
        <f>Medlem!B17</f>
        <v>14</v>
      </c>
      <c r="C17" s="73" t="str">
        <f>Medlem!C17</f>
        <v>Ove Nielsen</v>
      </c>
      <c r="D17" s="44">
        <v>25</v>
      </c>
      <c r="E17" s="45">
        <v>18</v>
      </c>
      <c r="F17" s="45"/>
      <c r="G17" s="45">
        <v>6</v>
      </c>
      <c r="H17" s="45">
        <v>18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77"/>
      <c r="AI17" s="72">
        <f t="shared" si="3"/>
        <v>67</v>
      </c>
      <c r="AJ17" s="128" t="str">
        <f t="shared" si="0"/>
        <v xml:space="preserve"> </v>
      </c>
      <c r="AK17" t="str">
        <f t="shared" si="1"/>
        <v xml:space="preserve"> </v>
      </c>
      <c r="AL17" s="129" t="str">
        <f t="shared" si="2"/>
        <v xml:space="preserve"> </v>
      </c>
    </row>
    <row r="18" spans="1:38" x14ac:dyDescent="0.2">
      <c r="A18" s="60">
        <f>Medlem!A18</f>
        <v>2308</v>
      </c>
      <c r="B18" s="60">
        <f>Medlem!B18</f>
        <v>15</v>
      </c>
      <c r="C18" s="73" t="str">
        <f>Medlem!C18</f>
        <v>Kristian Sørensen</v>
      </c>
      <c r="D18" s="44">
        <v>8</v>
      </c>
      <c r="E18" s="45">
        <v>18</v>
      </c>
      <c r="F18" s="45"/>
      <c r="G18" s="45">
        <v>18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77"/>
      <c r="AI18" s="72">
        <f t="shared" si="3"/>
        <v>44</v>
      </c>
      <c r="AJ18" s="128" t="str">
        <f t="shared" si="0"/>
        <v xml:space="preserve"> </v>
      </c>
      <c r="AK18" t="str">
        <f t="shared" si="1"/>
        <v xml:space="preserve"> </v>
      </c>
      <c r="AL18" s="129" t="str">
        <f t="shared" si="2"/>
        <v xml:space="preserve"> </v>
      </c>
    </row>
    <row r="19" spans="1:38" x14ac:dyDescent="0.2">
      <c r="A19" s="60">
        <f>Medlem!A19</f>
        <v>2549</v>
      </c>
      <c r="B19" s="60">
        <f>Medlem!B19</f>
        <v>16</v>
      </c>
      <c r="C19" s="73" t="str">
        <f>Medlem!C19</f>
        <v>Lars Lasgaard</v>
      </c>
      <c r="D19" s="44"/>
      <c r="E19" s="45"/>
      <c r="F19" s="45"/>
      <c r="G19" s="45">
        <v>25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77"/>
      <c r="AI19" s="72">
        <f t="shared" si="3"/>
        <v>25</v>
      </c>
      <c r="AJ19" s="128" t="str">
        <f t="shared" si="0"/>
        <v xml:space="preserve"> </v>
      </c>
      <c r="AK19" t="str">
        <f t="shared" si="1"/>
        <v xml:space="preserve"> </v>
      </c>
      <c r="AL19" s="129" t="str">
        <f t="shared" si="2"/>
        <v xml:space="preserve"> </v>
      </c>
    </row>
    <row r="20" spans="1:38" x14ac:dyDescent="0.2">
      <c r="A20" s="60">
        <f>Medlem!A20</f>
        <v>1702</v>
      </c>
      <c r="B20" s="60">
        <f>Medlem!B20</f>
        <v>17</v>
      </c>
      <c r="C20" s="73" t="str">
        <f>Medlem!C20</f>
        <v>Bo Søborg</v>
      </c>
      <c r="D20" s="44">
        <v>9</v>
      </c>
      <c r="E20" s="45"/>
      <c r="F20" s="45">
        <v>14</v>
      </c>
      <c r="G20" s="45">
        <v>2</v>
      </c>
      <c r="H20" s="45">
        <v>25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77"/>
      <c r="AI20" s="72">
        <f t="shared" si="3"/>
        <v>50</v>
      </c>
      <c r="AJ20" s="128" t="str">
        <f t="shared" si="0"/>
        <v xml:space="preserve"> </v>
      </c>
      <c r="AK20" t="str">
        <f t="shared" si="1"/>
        <v xml:space="preserve"> </v>
      </c>
      <c r="AL20" s="129" t="str">
        <f t="shared" si="2"/>
        <v xml:space="preserve"> </v>
      </c>
    </row>
    <row r="21" spans="1:38" x14ac:dyDescent="0.2">
      <c r="A21" s="60">
        <f>Medlem!A21</f>
        <v>1311</v>
      </c>
      <c r="B21" s="60">
        <f>Medlem!B21</f>
        <v>18</v>
      </c>
      <c r="C21" s="73" t="str">
        <f>Medlem!C21</f>
        <v>Lars Torbensen</v>
      </c>
      <c r="D21" s="44">
        <v>18</v>
      </c>
      <c r="E21" s="45">
        <v>25</v>
      </c>
      <c r="F21" s="45"/>
      <c r="G21" s="45"/>
      <c r="H21" s="45">
        <v>25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77"/>
      <c r="AI21" s="72">
        <f t="shared" si="3"/>
        <v>68</v>
      </c>
      <c r="AJ21" s="128" t="str">
        <f t="shared" si="0"/>
        <v xml:space="preserve"> </v>
      </c>
      <c r="AK21" t="str">
        <f t="shared" si="1"/>
        <v xml:space="preserve"> </v>
      </c>
      <c r="AL21" s="129" t="str">
        <f t="shared" si="2"/>
        <v xml:space="preserve"> </v>
      </c>
    </row>
    <row r="22" spans="1:38" x14ac:dyDescent="0.2">
      <c r="A22" s="60">
        <f>Medlem!A22</f>
        <v>2474</v>
      </c>
      <c r="B22" s="60">
        <f>Medlem!B22</f>
        <v>19</v>
      </c>
      <c r="C22" s="73" t="str">
        <f>Medlem!C22</f>
        <v>Per Svenningsen</v>
      </c>
      <c r="D22" s="44">
        <v>12</v>
      </c>
      <c r="E22" s="45"/>
      <c r="F22" s="45"/>
      <c r="G22" s="45">
        <v>25</v>
      </c>
      <c r="H22" s="45">
        <v>25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77"/>
      <c r="AI22" s="72">
        <f t="shared" si="3"/>
        <v>62</v>
      </c>
      <c r="AJ22" s="128" t="str">
        <f t="shared" si="0"/>
        <v xml:space="preserve"> </v>
      </c>
      <c r="AK22" t="str">
        <f t="shared" si="1"/>
        <v xml:space="preserve"> </v>
      </c>
      <c r="AL22" s="129" t="str">
        <f t="shared" si="2"/>
        <v xml:space="preserve"> </v>
      </c>
    </row>
    <row r="23" spans="1:38" x14ac:dyDescent="0.2">
      <c r="A23" s="60">
        <f>Medlem!A23</f>
        <v>1257</v>
      </c>
      <c r="B23" s="60">
        <f>Medlem!B23</f>
        <v>20</v>
      </c>
      <c r="C23" s="73" t="str">
        <f>Medlem!C23</f>
        <v>Søren Olesen</v>
      </c>
      <c r="D23" s="44">
        <v>6</v>
      </c>
      <c r="E23" s="45">
        <v>10</v>
      </c>
      <c r="F23" s="45">
        <v>14</v>
      </c>
      <c r="G23" s="45">
        <v>9</v>
      </c>
      <c r="H23" s="45">
        <v>12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77"/>
      <c r="AI23" s="72">
        <f t="shared" si="3"/>
        <v>51</v>
      </c>
      <c r="AJ23" s="128" t="str">
        <f t="shared" si="0"/>
        <v xml:space="preserve"> </v>
      </c>
      <c r="AK23" t="str">
        <f t="shared" si="1"/>
        <v xml:space="preserve"> </v>
      </c>
      <c r="AL23" s="129" t="str">
        <f t="shared" si="2"/>
        <v xml:space="preserve"> </v>
      </c>
    </row>
    <row r="24" spans="1:38" x14ac:dyDescent="0.2">
      <c r="A24" s="60">
        <f>Medlem!A24</f>
        <v>2785</v>
      </c>
      <c r="B24" s="60">
        <f>Medlem!B24</f>
        <v>21</v>
      </c>
      <c r="C24" s="73" t="str">
        <f>Medlem!C24</f>
        <v>Martin Thygesen</v>
      </c>
      <c r="D24" s="44"/>
      <c r="E24" s="45">
        <v>25</v>
      </c>
      <c r="F24" s="45">
        <v>21</v>
      </c>
      <c r="G24" s="45">
        <v>2</v>
      </c>
      <c r="H24" s="45">
        <v>20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77"/>
      <c r="AI24" s="72">
        <f t="shared" si="3"/>
        <v>68</v>
      </c>
      <c r="AJ24" s="128" t="str">
        <f t="shared" si="0"/>
        <v xml:space="preserve"> </v>
      </c>
      <c r="AK24" t="str">
        <f t="shared" si="1"/>
        <v xml:space="preserve"> </v>
      </c>
      <c r="AL24" s="129" t="str">
        <f t="shared" si="2"/>
        <v xml:space="preserve"> </v>
      </c>
    </row>
    <row r="25" spans="1:38" x14ac:dyDescent="0.2">
      <c r="A25" s="60">
        <f>Medlem!A25</f>
        <v>1405</v>
      </c>
      <c r="B25" s="60">
        <f>Medlem!B25</f>
        <v>22</v>
      </c>
      <c r="C25" s="73" t="str">
        <f>Medlem!C25</f>
        <v>Per Kongsbak</v>
      </c>
      <c r="D25" s="44">
        <v>10</v>
      </c>
      <c r="E25" s="45">
        <v>13</v>
      </c>
      <c r="F25" s="45"/>
      <c r="G25" s="45"/>
      <c r="H25" s="45">
        <v>17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77"/>
      <c r="AI25" s="72">
        <f t="shared" si="3"/>
        <v>40</v>
      </c>
      <c r="AJ25" s="128" t="str">
        <f t="shared" si="0"/>
        <v xml:space="preserve"> </v>
      </c>
      <c r="AK25" t="str">
        <f t="shared" si="1"/>
        <v xml:space="preserve"> </v>
      </c>
      <c r="AL25" s="129" t="str">
        <f t="shared" si="2"/>
        <v xml:space="preserve"> </v>
      </c>
    </row>
    <row r="26" spans="1:38" x14ac:dyDescent="0.2">
      <c r="A26" s="60">
        <f>Medlem!A26</f>
        <v>3140</v>
      </c>
      <c r="B26" s="60">
        <f>Medlem!B26</f>
        <v>23</v>
      </c>
      <c r="C26" s="73" t="str">
        <f>Medlem!C26</f>
        <v>Steen Lindskov</v>
      </c>
      <c r="D26" s="44"/>
      <c r="E26" s="45"/>
      <c r="F26" s="45">
        <v>10</v>
      </c>
      <c r="G26" s="45">
        <v>12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77"/>
      <c r="AI26" s="72">
        <f t="shared" si="3"/>
        <v>22</v>
      </c>
      <c r="AJ26" s="128" t="str">
        <f t="shared" si="0"/>
        <v xml:space="preserve"> </v>
      </c>
      <c r="AK26" t="str">
        <f t="shared" si="1"/>
        <v xml:space="preserve"> </v>
      </c>
      <c r="AL26" s="129" t="str">
        <f t="shared" si="2"/>
        <v xml:space="preserve"> </v>
      </c>
    </row>
    <row r="27" spans="1:38" x14ac:dyDescent="0.2">
      <c r="A27" s="60">
        <f>Medlem!A27</f>
        <v>3173</v>
      </c>
      <c r="B27" s="60">
        <f>Medlem!B27</f>
        <v>24</v>
      </c>
      <c r="C27" s="73" t="str">
        <f>Medlem!C27</f>
        <v>Thet Oo</v>
      </c>
      <c r="D27" s="44">
        <v>6</v>
      </c>
      <c r="E27" s="45">
        <v>6</v>
      </c>
      <c r="F27" s="45">
        <v>17</v>
      </c>
      <c r="G27" s="45">
        <v>8</v>
      </c>
      <c r="H27" s="45">
        <v>10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77"/>
      <c r="AI27" s="72">
        <f t="shared" si="3"/>
        <v>47</v>
      </c>
      <c r="AJ27" s="128" t="str">
        <f t="shared" si="0"/>
        <v xml:space="preserve"> </v>
      </c>
      <c r="AK27" t="str">
        <f t="shared" si="1"/>
        <v xml:space="preserve"> </v>
      </c>
      <c r="AL27" s="129" t="str">
        <f t="shared" si="2"/>
        <v xml:space="preserve"> </v>
      </c>
    </row>
    <row r="28" spans="1:38" x14ac:dyDescent="0.2">
      <c r="A28" s="60">
        <f>Medlem!A28</f>
        <v>1456</v>
      </c>
      <c r="B28" s="60">
        <f>Medlem!B28</f>
        <v>25</v>
      </c>
      <c r="C28" s="73" t="str">
        <f>Medlem!C28</f>
        <v>Martin Jensen</v>
      </c>
      <c r="D28" s="44">
        <v>6</v>
      </c>
      <c r="E28" s="45">
        <v>18</v>
      </c>
      <c r="F28" s="45"/>
      <c r="G28" s="45">
        <v>6</v>
      </c>
      <c r="H28" s="45">
        <v>14</v>
      </c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77"/>
      <c r="AI28" s="72">
        <f t="shared" si="3"/>
        <v>44</v>
      </c>
      <c r="AJ28" s="128" t="str">
        <f t="shared" si="0"/>
        <v xml:space="preserve"> </v>
      </c>
      <c r="AK28" t="str">
        <f t="shared" si="1"/>
        <v xml:space="preserve"> </v>
      </c>
      <c r="AL28" s="129" t="str">
        <f t="shared" si="2"/>
        <v xml:space="preserve"> </v>
      </c>
    </row>
    <row r="29" spans="1:38" x14ac:dyDescent="0.2">
      <c r="A29" s="60">
        <f>Medlem!A29</f>
        <v>3303</v>
      </c>
      <c r="B29" s="60">
        <f>Medlem!B29</f>
        <v>26</v>
      </c>
      <c r="C29" s="73" t="str">
        <f>Medlem!C29</f>
        <v>Tim Percival</v>
      </c>
      <c r="D29" s="44">
        <v>6</v>
      </c>
      <c r="E29" s="45">
        <v>12</v>
      </c>
      <c r="F29" s="45"/>
      <c r="G29" s="45">
        <v>12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77"/>
      <c r="AI29" s="72">
        <f t="shared" si="3"/>
        <v>30</v>
      </c>
      <c r="AJ29" s="128" t="str">
        <f t="shared" si="0"/>
        <v xml:space="preserve"> </v>
      </c>
      <c r="AK29" t="str">
        <f t="shared" si="1"/>
        <v xml:space="preserve"> </v>
      </c>
      <c r="AL29" s="129" t="str">
        <f t="shared" si="2"/>
        <v xml:space="preserve"> </v>
      </c>
    </row>
    <row r="30" spans="1:38" x14ac:dyDescent="0.2">
      <c r="A30" s="60">
        <f>Medlem!A30</f>
        <v>3155</v>
      </c>
      <c r="B30" s="60">
        <f>Medlem!B30</f>
        <v>27</v>
      </c>
      <c r="C30" s="73" t="str">
        <f>Medlem!C30</f>
        <v>Klaus P. B. Rasmussen</v>
      </c>
      <c r="D30" s="44">
        <v>25</v>
      </c>
      <c r="E30" s="45">
        <v>12</v>
      </c>
      <c r="F30" s="45">
        <v>25</v>
      </c>
      <c r="G30" s="45">
        <v>25</v>
      </c>
      <c r="H30" s="45">
        <v>23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77"/>
      <c r="AI30" s="72">
        <f t="shared" si="3"/>
        <v>110</v>
      </c>
      <c r="AJ30" s="128" t="str">
        <f t="shared" si="0"/>
        <v>1.</v>
      </c>
      <c r="AK30" t="str">
        <f t="shared" si="1"/>
        <v xml:space="preserve"> </v>
      </c>
      <c r="AL30" s="129" t="str">
        <f t="shared" si="2"/>
        <v xml:space="preserve"> </v>
      </c>
    </row>
    <row r="31" spans="1:38" x14ac:dyDescent="0.2">
      <c r="A31" s="60">
        <f>Medlem!A31</f>
        <v>3063</v>
      </c>
      <c r="B31" s="60">
        <f>Medlem!B31</f>
        <v>28</v>
      </c>
      <c r="C31" s="73" t="str">
        <f>Medlem!C31</f>
        <v>Mark Sewell</v>
      </c>
      <c r="D31" s="44">
        <v>8</v>
      </c>
      <c r="E31" s="45">
        <v>25</v>
      </c>
      <c r="F31" s="45">
        <v>14</v>
      </c>
      <c r="G31" s="45">
        <v>19</v>
      </c>
      <c r="H31" s="45">
        <v>18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77"/>
      <c r="AI31" s="72">
        <f t="shared" si="3"/>
        <v>84</v>
      </c>
      <c r="AJ31" s="128" t="str">
        <f t="shared" si="0"/>
        <v xml:space="preserve"> </v>
      </c>
      <c r="AK31" t="str">
        <f t="shared" si="1"/>
        <v xml:space="preserve"> </v>
      </c>
      <c r="AL31" s="129" t="str">
        <f t="shared" si="2"/>
        <v xml:space="preserve"> </v>
      </c>
    </row>
    <row r="32" spans="1:38" x14ac:dyDescent="0.2">
      <c r="A32" s="60">
        <f>Medlem!A32</f>
        <v>3397</v>
      </c>
      <c r="B32" s="60">
        <f>Medlem!B32</f>
        <v>29</v>
      </c>
      <c r="C32" s="73" t="str">
        <f>Medlem!C32</f>
        <v>Henrik Persson</v>
      </c>
      <c r="D32" s="44">
        <v>6</v>
      </c>
      <c r="E32" s="45">
        <v>25</v>
      </c>
      <c r="F32" s="45"/>
      <c r="G32" s="45">
        <v>6</v>
      </c>
      <c r="H32" s="45">
        <v>14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77"/>
      <c r="AI32" s="72">
        <f t="shared" si="3"/>
        <v>51</v>
      </c>
      <c r="AJ32" s="128" t="str">
        <f t="shared" si="0"/>
        <v xml:space="preserve"> </v>
      </c>
      <c r="AK32" t="str">
        <f t="shared" si="1"/>
        <v xml:space="preserve"> </v>
      </c>
      <c r="AL32" s="129" t="str">
        <f t="shared" si="2"/>
        <v xml:space="preserve"> </v>
      </c>
    </row>
    <row r="33" spans="1:38" x14ac:dyDescent="0.2">
      <c r="A33" s="60">
        <f>Medlem!A33</f>
        <v>3073</v>
      </c>
      <c r="B33" s="60">
        <f>Medlem!B33</f>
        <v>30</v>
      </c>
      <c r="C33" s="73" t="str">
        <f>Medlem!C33</f>
        <v xml:space="preserve">Morten Køhlert </v>
      </c>
      <c r="D33" s="44">
        <v>25</v>
      </c>
      <c r="E33" s="45">
        <v>19</v>
      </c>
      <c r="F33" s="45">
        <v>16</v>
      </c>
      <c r="G33" s="45">
        <v>8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77"/>
      <c r="AI33" s="72">
        <f t="shared" si="3"/>
        <v>68</v>
      </c>
      <c r="AJ33" s="128" t="str">
        <f t="shared" si="0"/>
        <v xml:space="preserve"> </v>
      </c>
      <c r="AK33" t="str">
        <f t="shared" si="1"/>
        <v xml:space="preserve"> </v>
      </c>
      <c r="AL33" s="129" t="str">
        <f t="shared" si="2"/>
        <v xml:space="preserve"> </v>
      </c>
    </row>
    <row r="34" spans="1:38" x14ac:dyDescent="0.2">
      <c r="A34" s="60">
        <f>Medlem!A34</f>
        <v>3348</v>
      </c>
      <c r="B34" s="60">
        <f>Medlem!B34</f>
        <v>31</v>
      </c>
      <c r="C34" s="73" t="str">
        <f>Medlem!C34</f>
        <v>Claus Thygesen</v>
      </c>
      <c r="D34" s="44">
        <v>6</v>
      </c>
      <c r="E34" s="45"/>
      <c r="F34" s="45"/>
      <c r="G34" s="45">
        <v>8</v>
      </c>
      <c r="H34" s="45">
        <v>10</v>
      </c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77"/>
      <c r="AI34" s="72">
        <f t="shared" si="3"/>
        <v>24</v>
      </c>
      <c r="AJ34" s="128" t="str">
        <f t="shared" si="0"/>
        <v xml:space="preserve"> </v>
      </c>
      <c r="AK34" t="str">
        <f t="shared" si="1"/>
        <v xml:space="preserve"> </v>
      </c>
      <c r="AL34" s="129" t="str">
        <f t="shared" si="2"/>
        <v xml:space="preserve"> </v>
      </c>
    </row>
    <row r="35" spans="1:38" x14ac:dyDescent="0.2">
      <c r="A35" s="60">
        <f>Medlem!A35</f>
        <v>3292</v>
      </c>
      <c r="B35" s="60">
        <f>Medlem!B35</f>
        <v>32</v>
      </c>
      <c r="C35" s="73" t="str">
        <f>Medlem!C35</f>
        <v>Mkkel Feld</v>
      </c>
      <c r="D35" s="44">
        <v>25</v>
      </c>
      <c r="E35" s="45">
        <v>25</v>
      </c>
      <c r="F35" s="45">
        <v>25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77"/>
      <c r="AI35" s="72">
        <f t="shared" si="3"/>
        <v>75</v>
      </c>
      <c r="AJ35" s="128" t="str">
        <f t="shared" si="0"/>
        <v xml:space="preserve"> </v>
      </c>
      <c r="AK35" t="str">
        <f t="shared" si="1"/>
        <v xml:space="preserve"> </v>
      </c>
      <c r="AL35" s="129" t="str">
        <f t="shared" si="2"/>
        <v xml:space="preserve"> </v>
      </c>
    </row>
    <row r="36" spans="1:38" x14ac:dyDescent="0.2">
      <c r="A36" s="60">
        <f>Medlem!A36</f>
        <v>3178</v>
      </c>
      <c r="B36" s="60">
        <f>Medlem!B36</f>
        <v>33</v>
      </c>
      <c r="C36" s="73" t="str">
        <f>Medlem!C36</f>
        <v>Bo Sørensen</v>
      </c>
      <c r="D36" s="44">
        <v>8</v>
      </c>
      <c r="E36" s="45">
        <v>0</v>
      </c>
      <c r="F36" s="45">
        <v>10</v>
      </c>
      <c r="G36" s="45">
        <v>0</v>
      </c>
      <c r="H36" s="45">
        <v>24</v>
      </c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77"/>
      <c r="AI36" s="72">
        <f t="shared" si="3"/>
        <v>42</v>
      </c>
      <c r="AJ36" s="128" t="str">
        <f t="shared" si="0"/>
        <v xml:space="preserve"> </v>
      </c>
      <c r="AK36" t="str">
        <f t="shared" si="1"/>
        <v xml:space="preserve"> </v>
      </c>
      <c r="AL36" s="129" t="str">
        <f t="shared" si="2"/>
        <v xml:space="preserve"> </v>
      </c>
    </row>
    <row r="37" spans="1:38" x14ac:dyDescent="0.2">
      <c r="A37" s="60">
        <f>Medlem!A37</f>
        <v>3498</v>
      </c>
      <c r="B37" s="60">
        <f>Medlem!B37</f>
        <v>34</v>
      </c>
      <c r="C37" s="73" t="str">
        <f>Medlem!C37</f>
        <v>Flemming Ø. Nielsen</v>
      </c>
      <c r="D37" s="44">
        <v>25</v>
      </c>
      <c r="E37" s="45"/>
      <c r="F37" s="45">
        <v>21</v>
      </c>
      <c r="G37" s="45">
        <v>10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77"/>
      <c r="AI37" s="72">
        <f t="shared" si="3"/>
        <v>56</v>
      </c>
      <c r="AJ37" s="128" t="str">
        <f t="shared" si="0"/>
        <v xml:space="preserve"> </v>
      </c>
      <c r="AK37" t="str">
        <f t="shared" si="1"/>
        <v xml:space="preserve"> </v>
      </c>
      <c r="AL37" s="129" t="str">
        <f t="shared" si="2"/>
        <v xml:space="preserve"> </v>
      </c>
    </row>
    <row r="38" spans="1:38" x14ac:dyDescent="0.2">
      <c r="A38" s="60">
        <f>Medlem!A38</f>
        <v>2620</v>
      </c>
      <c r="B38" s="60">
        <f>Medlem!B38</f>
        <v>35</v>
      </c>
      <c r="C38" s="73" t="str">
        <f>Medlem!C38</f>
        <v>Jan Laursen</v>
      </c>
      <c r="D38" s="44"/>
      <c r="E38" s="45">
        <v>25</v>
      </c>
      <c r="F38" s="45">
        <v>25</v>
      </c>
      <c r="G38" s="45">
        <v>25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77"/>
      <c r="AI38" s="72">
        <f t="shared" si="3"/>
        <v>75</v>
      </c>
      <c r="AJ38" s="128" t="str">
        <f t="shared" si="0"/>
        <v xml:space="preserve"> </v>
      </c>
      <c r="AK38" t="str">
        <f t="shared" si="1"/>
        <v xml:space="preserve"> </v>
      </c>
      <c r="AL38" s="129" t="str">
        <f t="shared" si="2"/>
        <v xml:space="preserve"> </v>
      </c>
    </row>
    <row r="39" spans="1:38" x14ac:dyDescent="0.2">
      <c r="A39" s="60">
        <f>Medlem!A39</f>
        <v>2829</v>
      </c>
      <c r="B39" s="60">
        <f>Medlem!B39</f>
        <v>36</v>
      </c>
      <c r="C39" s="73" t="str">
        <f>Medlem!C39</f>
        <v>Lars Andersen</v>
      </c>
      <c r="D39" s="44"/>
      <c r="E39" s="45">
        <v>14</v>
      </c>
      <c r="F39" s="45"/>
      <c r="G39" s="45">
        <v>15</v>
      </c>
      <c r="H39" s="45">
        <v>20</v>
      </c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77"/>
      <c r="AI39" s="72">
        <f t="shared" si="3"/>
        <v>49</v>
      </c>
      <c r="AJ39" s="128" t="str">
        <f t="shared" si="0"/>
        <v xml:space="preserve"> </v>
      </c>
      <c r="AK39" t="str">
        <f t="shared" si="1"/>
        <v xml:space="preserve"> </v>
      </c>
      <c r="AL39" s="129" t="str">
        <f t="shared" si="2"/>
        <v xml:space="preserve"> </v>
      </c>
    </row>
    <row r="40" spans="1:38" x14ac:dyDescent="0.2">
      <c r="A40" s="60" t="str">
        <f>Medlem!A40</f>
        <v xml:space="preserve"> </v>
      </c>
      <c r="B40" s="60">
        <f>Medlem!B40</f>
        <v>37</v>
      </c>
      <c r="C40" s="73" t="str">
        <f>Medlem!C40</f>
        <v xml:space="preserve"> </v>
      </c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77"/>
      <c r="AI40" s="72">
        <f t="shared" si="3"/>
        <v>0</v>
      </c>
      <c r="AJ40" s="128" t="str">
        <f t="shared" si="0"/>
        <v xml:space="preserve"> </v>
      </c>
      <c r="AK40" t="str">
        <f t="shared" si="1"/>
        <v xml:space="preserve"> </v>
      </c>
      <c r="AL40" s="129" t="str">
        <f t="shared" si="2"/>
        <v xml:space="preserve"> </v>
      </c>
    </row>
    <row r="41" spans="1:38" x14ac:dyDescent="0.2">
      <c r="A41" s="60" t="str">
        <f>Medlem!A41</f>
        <v xml:space="preserve"> </v>
      </c>
      <c r="B41" s="82">
        <f>Medlem!B41</f>
        <v>38</v>
      </c>
      <c r="C41" s="73" t="str">
        <f>Medlem!C41</f>
        <v xml:space="preserve"> </v>
      </c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78"/>
      <c r="AI41" s="72">
        <f t="shared" si="3"/>
        <v>0</v>
      </c>
      <c r="AJ41" s="128" t="str">
        <f t="shared" si="0"/>
        <v xml:space="preserve"> </v>
      </c>
      <c r="AK41" t="str">
        <f t="shared" si="1"/>
        <v xml:space="preserve"> </v>
      </c>
      <c r="AL41" s="129" t="str">
        <f t="shared" si="2"/>
        <v xml:space="preserve"> </v>
      </c>
    </row>
    <row r="42" spans="1:38" x14ac:dyDescent="0.2">
      <c r="A42" s="60" t="str">
        <f>Medlem!A42</f>
        <v xml:space="preserve"> </v>
      </c>
      <c r="B42" s="83">
        <f>Medlem!B42</f>
        <v>39</v>
      </c>
      <c r="C42" s="73" t="str">
        <f>Medlem!C42</f>
        <v xml:space="preserve"> </v>
      </c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78"/>
      <c r="AI42" s="72">
        <f t="shared" si="3"/>
        <v>0</v>
      </c>
      <c r="AJ42" s="128" t="str">
        <f t="shared" si="0"/>
        <v xml:space="preserve"> </v>
      </c>
      <c r="AK42" t="str">
        <f t="shared" si="1"/>
        <v xml:space="preserve"> </v>
      </c>
      <c r="AL42" s="129" t="str">
        <f t="shared" si="2"/>
        <v xml:space="preserve"> </v>
      </c>
    </row>
    <row r="43" spans="1:38" x14ac:dyDescent="0.2">
      <c r="A43" s="60" t="str">
        <f>Medlem!A43</f>
        <v xml:space="preserve"> </v>
      </c>
      <c r="B43" s="83">
        <f>Medlem!B43</f>
        <v>40</v>
      </c>
      <c r="C43" s="73" t="str">
        <f>Medlem!C43</f>
        <v xml:space="preserve"> </v>
      </c>
      <c r="D43" s="44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78"/>
      <c r="AI43" s="72">
        <f t="shared" si="3"/>
        <v>0</v>
      </c>
      <c r="AJ43" s="128" t="str">
        <f t="shared" si="0"/>
        <v xml:space="preserve"> </v>
      </c>
      <c r="AK43" t="str">
        <f t="shared" si="1"/>
        <v xml:space="preserve"> </v>
      </c>
      <c r="AL43" s="129" t="str">
        <f t="shared" si="2"/>
        <v xml:space="preserve"> </v>
      </c>
    </row>
    <row r="44" spans="1:38" x14ac:dyDescent="0.2">
      <c r="A44" s="60" t="str">
        <f>Medlem!A44</f>
        <v xml:space="preserve"> </v>
      </c>
      <c r="B44" s="83">
        <f>Medlem!B44</f>
        <v>41</v>
      </c>
      <c r="C44" s="73" t="str">
        <f>Medlem!C44</f>
        <v xml:space="preserve"> </v>
      </c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78"/>
      <c r="AI44" s="72">
        <f t="shared" si="3"/>
        <v>0</v>
      </c>
      <c r="AJ44" s="128" t="str">
        <f t="shared" si="0"/>
        <v xml:space="preserve"> </v>
      </c>
      <c r="AK44" t="str">
        <f t="shared" si="1"/>
        <v xml:space="preserve"> </v>
      </c>
      <c r="AL44" s="129" t="str">
        <f t="shared" si="2"/>
        <v xml:space="preserve"> </v>
      </c>
    </row>
    <row r="45" spans="1:38" x14ac:dyDescent="0.2">
      <c r="A45" s="60" t="str">
        <f>Medlem!A45</f>
        <v xml:space="preserve"> </v>
      </c>
      <c r="B45" s="83">
        <f>Medlem!B45</f>
        <v>42</v>
      </c>
      <c r="C45" s="73" t="str">
        <f>Medlem!C45</f>
        <v xml:space="preserve"> </v>
      </c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78"/>
      <c r="AI45" s="72">
        <f t="shared" si="3"/>
        <v>0</v>
      </c>
      <c r="AJ45" s="128" t="str">
        <f t="shared" si="0"/>
        <v xml:space="preserve"> </v>
      </c>
      <c r="AK45" t="str">
        <f t="shared" si="1"/>
        <v xml:space="preserve"> </v>
      </c>
      <c r="AL45" s="129" t="str">
        <f t="shared" si="2"/>
        <v xml:space="preserve"> </v>
      </c>
    </row>
    <row r="46" spans="1:38" x14ac:dyDescent="0.2">
      <c r="A46" s="60" t="str">
        <f>Medlem!A46</f>
        <v xml:space="preserve"> </v>
      </c>
      <c r="B46" s="217">
        <f>Medlem!B46</f>
        <v>43</v>
      </c>
      <c r="C46" s="73" t="str">
        <f>Medlem!C46</f>
        <v xml:space="preserve"> </v>
      </c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78"/>
      <c r="AI46" s="215">
        <f>SUM(D46:AG46)</f>
        <v>0</v>
      </c>
      <c r="AJ46" s="128" t="str">
        <f t="shared" si="0"/>
        <v xml:space="preserve"> </v>
      </c>
      <c r="AK46" t="str">
        <f t="shared" si="1"/>
        <v xml:space="preserve"> </v>
      </c>
      <c r="AL46" s="129" t="str">
        <f t="shared" si="2"/>
        <v xml:space="preserve"> </v>
      </c>
    </row>
    <row r="47" spans="1:38" x14ac:dyDescent="0.2">
      <c r="A47" s="60" t="str">
        <f>Medlem!A47</f>
        <v xml:space="preserve"> </v>
      </c>
      <c r="B47" s="83">
        <f>Medlem!B47</f>
        <v>44</v>
      </c>
      <c r="C47" s="260" t="str">
        <f>Medlem!C47</f>
        <v xml:space="preserve"> 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214"/>
      <c r="AI47" s="220">
        <f t="shared" ref="AI47:AI51" si="4">SUM(D47:AG47)</f>
        <v>0</v>
      </c>
      <c r="AJ47" s="128" t="str">
        <f t="shared" si="0"/>
        <v xml:space="preserve"> </v>
      </c>
      <c r="AK47" t="str">
        <f t="shared" si="1"/>
        <v xml:space="preserve"> </v>
      </c>
      <c r="AL47" s="129" t="str">
        <f t="shared" si="2"/>
        <v xml:space="preserve"> </v>
      </c>
    </row>
    <row r="48" spans="1:38" x14ac:dyDescent="0.2">
      <c r="A48" s="60" t="str">
        <f>Medlem!A48</f>
        <v xml:space="preserve"> </v>
      </c>
      <c r="B48" s="83">
        <f>Medlem!B48</f>
        <v>45</v>
      </c>
      <c r="C48" s="260" t="str">
        <f>Medlem!C48</f>
        <v xml:space="preserve"> 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214"/>
      <c r="AI48" s="220">
        <f t="shared" si="4"/>
        <v>0</v>
      </c>
      <c r="AJ48" s="128" t="str">
        <f t="shared" si="0"/>
        <v xml:space="preserve"> </v>
      </c>
      <c r="AK48" t="str">
        <f t="shared" si="1"/>
        <v xml:space="preserve"> </v>
      </c>
      <c r="AL48" s="129" t="str">
        <f t="shared" si="2"/>
        <v xml:space="preserve"> </v>
      </c>
    </row>
    <row r="49" spans="1:38" x14ac:dyDescent="0.2">
      <c r="A49" s="60" t="str">
        <f>Medlem!A49</f>
        <v xml:space="preserve"> </v>
      </c>
      <c r="B49" s="83">
        <f>Medlem!B49</f>
        <v>46</v>
      </c>
      <c r="C49" s="260" t="str">
        <f>Medlem!C49</f>
        <v xml:space="preserve"> 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214"/>
      <c r="AI49" s="220">
        <f t="shared" si="4"/>
        <v>0</v>
      </c>
      <c r="AJ49" s="128" t="str">
        <f t="shared" si="0"/>
        <v xml:space="preserve"> </v>
      </c>
      <c r="AK49" t="str">
        <f t="shared" si="1"/>
        <v xml:space="preserve"> </v>
      </c>
      <c r="AL49" s="129" t="str">
        <f t="shared" si="2"/>
        <v xml:space="preserve"> </v>
      </c>
    </row>
    <row r="50" spans="1:38" x14ac:dyDescent="0.2">
      <c r="A50" s="60" t="str">
        <f>Medlem!A50</f>
        <v xml:space="preserve"> </v>
      </c>
      <c r="B50" s="83">
        <f>Medlem!B50</f>
        <v>47</v>
      </c>
      <c r="C50" s="260" t="str">
        <f>Medlem!C50</f>
        <v xml:space="preserve"> 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214"/>
      <c r="AI50" s="220">
        <f t="shared" si="4"/>
        <v>0</v>
      </c>
      <c r="AJ50" s="128" t="str">
        <f t="shared" si="0"/>
        <v xml:space="preserve"> </v>
      </c>
      <c r="AK50" t="str">
        <f t="shared" si="1"/>
        <v xml:space="preserve"> </v>
      </c>
      <c r="AL50" s="129" t="str">
        <f t="shared" si="2"/>
        <v xml:space="preserve"> </v>
      </c>
    </row>
    <row r="51" spans="1:38" ht="13.5" thickBot="1" x14ac:dyDescent="0.25">
      <c r="A51" s="83" t="str">
        <f>Medlem!A51</f>
        <v xml:space="preserve"> </v>
      </c>
      <c r="B51" s="83">
        <f>Medlem!B51</f>
        <v>48</v>
      </c>
      <c r="C51" s="261" t="str">
        <f>Medlem!C51</f>
        <v>Gæst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214"/>
      <c r="AI51" s="221">
        <f t="shared" si="4"/>
        <v>0</v>
      </c>
      <c r="AJ51" s="184" t="str">
        <f t="shared" si="0"/>
        <v xml:space="preserve"> </v>
      </c>
      <c r="AK51" s="124" t="str">
        <f t="shared" si="1"/>
        <v xml:space="preserve"> </v>
      </c>
      <c r="AL51" s="185" t="str">
        <f t="shared" si="2"/>
        <v xml:space="preserve"> </v>
      </c>
    </row>
    <row r="52" spans="1:38" ht="13.5" thickBot="1" x14ac:dyDescent="0.25">
      <c r="A52" s="212"/>
      <c r="B52" s="218"/>
      <c r="C52" s="219"/>
      <c r="D52" s="79">
        <f>SUM(D4:D51)</f>
        <v>408</v>
      </c>
      <c r="E52" s="79">
        <f t="shared" ref="E52:AG52" si="5">SUM(E4:E51)</f>
        <v>448</v>
      </c>
      <c r="F52" s="79">
        <f t="shared" si="5"/>
        <v>301</v>
      </c>
      <c r="G52" s="79">
        <f t="shared" si="5"/>
        <v>418</v>
      </c>
      <c r="H52" s="79">
        <f t="shared" si="5"/>
        <v>457</v>
      </c>
      <c r="I52" s="79">
        <f t="shared" si="5"/>
        <v>0</v>
      </c>
      <c r="J52" s="79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79">
        <f t="shared" si="5"/>
        <v>0</v>
      </c>
      <c r="O52" s="79">
        <f t="shared" si="5"/>
        <v>0</v>
      </c>
      <c r="P52" s="79">
        <f t="shared" si="5"/>
        <v>0</v>
      </c>
      <c r="Q52" s="79">
        <f t="shared" si="5"/>
        <v>0</v>
      </c>
      <c r="R52" s="79">
        <f t="shared" si="5"/>
        <v>0</v>
      </c>
      <c r="S52" s="79">
        <f t="shared" si="5"/>
        <v>0</v>
      </c>
      <c r="T52" s="79">
        <f t="shared" si="5"/>
        <v>0</v>
      </c>
      <c r="U52" s="79">
        <f t="shared" si="5"/>
        <v>0</v>
      </c>
      <c r="V52" s="79">
        <f t="shared" si="5"/>
        <v>0</v>
      </c>
      <c r="W52" s="79">
        <f t="shared" si="5"/>
        <v>0</v>
      </c>
      <c r="X52" s="79">
        <f t="shared" si="5"/>
        <v>0</v>
      </c>
      <c r="Y52" s="79">
        <f t="shared" si="5"/>
        <v>0</v>
      </c>
      <c r="Z52" s="79">
        <f t="shared" si="5"/>
        <v>0</v>
      </c>
      <c r="AA52" s="79">
        <f>SUM(AA4:AA51)</f>
        <v>0</v>
      </c>
      <c r="AB52" s="79">
        <f t="shared" si="5"/>
        <v>0</v>
      </c>
      <c r="AC52" s="79">
        <f t="shared" si="5"/>
        <v>0</v>
      </c>
      <c r="AD52" s="79">
        <f t="shared" si="5"/>
        <v>0</v>
      </c>
      <c r="AE52" s="79">
        <f t="shared" si="5"/>
        <v>0</v>
      </c>
      <c r="AF52" s="79">
        <f t="shared" si="5"/>
        <v>0</v>
      </c>
      <c r="AG52" s="79">
        <f t="shared" si="5"/>
        <v>0</v>
      </c>
      <c r="AH52" s="79"/>
      <c r="AI52" s="216">
        <f>SUM(AI4:AI51)</f>
        <v>2032</v>
      </c>
      <c r="AJ52" s="218"/>
      <c r="AK52" s="222"/>
      <c r="AL52" s="219"/>
    </row>
    <row r="53" spans="1:38" x14ac:dyDescent="0.2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80"/>
    </row>
    <row r="54" spans="1:38" x14ac:dyDescent="0.2"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80"/>
    </row>
    <row r="55" spans="1:38" x14ac:dyDescent="0.2">
      <c r="D55" s="81" t="s">
        <v>19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</row>
  </sheetData>
  <mergeCells count="3">
    <mergeCell ref="D1:AG1"/>
    <mergeCell ref="AJ1:AL1"/>
    <mergeCell ref="AJ2:AL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firstPageNumber="0" orientation="landscape" r:id="rId1"/>
  <headerFooter alignWithMargins="0">
    <oddHeader>&amp;L&amp;"Comic Sans MS,Normal"&amp;16Efter Fyraften
&amp;14&amp;UMatchen den          -          2025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1"/>
  <sheetViews>
    <sheetView zoomScaleNormal="100" workbookViewId="0">
      <selection activeCell="V8" sqref="V8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73</v>
      </c>
      <c r="G4" s="173" t="str">
        <f t="shared" ref="G4:G41" si="0">IF(H4&gt;$C$3,"B","A")</f>
        <v>A</v>
      </c>
      <c r="H4" s="93">
        <f>Medlem!F4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345</v>
      </c>
      <c r="B5" s="91">
        <f>Medlem!B5</f>
        <v>2</v>
      </c>
      <c r="C5" s="91" t="str">
        <f>Medlem!C5</f>
        <v>Mikael Kodbøl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Medlem!F5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628</v>
      </c>
      <c r="B6" s="91">
        <f>Medlem!B6</f>
        <v>3</v>
      </c>
      <c r="C6" s="91" t="str">
        <f>Medlem!C6</f>
        <v>Kaj Kristensen</v>
      </c>
      <c r="D6" s="20">
        <v>30257808</v>
      </c>
      <c r="E6" s="20" t="s">
        <v>74</v>
      </c>
      <c r="F6" s="21" t="s">
        <v>75</v>
      </c>
      <c r="G6" s="172" t="str">
        <f t="shared" si="0"/>
        <v>A</v>
      </c>
      <c r="H6" s="93">
        <f>Medlem!F6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1255</v>
      </c>
      <c r="B7" s="91">
        <f>Medlem!B7</f>
        <v>4</v>
      </c>
      <c r="C7" s="91" t="str">
        <f>Medlem!C7</f>
        <v>Jørgen Bargisen</v>
      </c>
      <c r="D7" s="20">
        <v>75153507</v>
      </c>
      <c r="E7" s="20" t="s">
        <v>33</v>
      </c>
      <c r="F7" s="21" t="s">
        <v>76</v>
      </c>
      <c r="G7" s="172" t="str">
        <f t="shared" si="0"/>
        <v>A</v>
      </c>
      <c r="H7" s="93">
        <f>Medlem!F7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1244</v>
      </c>
      <c r="B8" s="91">
        <f>Medlem!B8</f>
        <v>5</v>
      </c>
      <c r="C8" s="91" t="str">
        <f>Medlem!C8</f>
        <v>Claus Nielsen</v>
      </c>
      <c r="D8" s="20">
        <v>75174829</v>
      </c>
      <c r="E8" s="20" t="s">
        <v>34</v>
      </c>
      <c r="F8" s="21" t="s">
        <v>77</v>
      </c>
      <c r="G8" s="172" t="str">
        <f t="shared" si="0"/>
        <v>A</v>
      </c>
      <c r="H8" s="93">
        <f>Medlem!F8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1401</v>
      </c>
      <c r="B9" s="91">
        <f>Medlem!B9</f>
        <v>6</v>
      </c>
      <c r="C9" s="91" t="str">
        <f>Medlem!C9</f>
        <v>Heine Madsen</v>
      </c>
      <c r="D9" s="20">
        <v>75224481</v>
      </c>
      <c r="E9" s="20" t="s">
        <v>36</v>
      </c>
      <c r="F9" s="21" t="s">
        <v>37</v>
      </c>
      <c r="G9" s="172" t="str">
        <f t="shared" si="0"/>
        <v>A</v>
      </c>
      <c r="H9" s="93">
        <f>Medlem!F9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1494</v>
      </c>
      <c r="B10" s="91">
        <f>Medlem!B10</f>
        <v>7</v>
      </c>
      <c r="C10" s="91" t="str">
        <f>Medlem!C10</f>
        <v>Mike Jensen</v>
      </c>
      <c r="D10" s="20">
        <v>75172916</v>
      </c>
      <c r="E10" s="20" t="s">
        <v>78</v>
      </c>
      <c r="F10" s="21" t="s">
        <v>79</v>
      </c>
      <c r="G10" s="172" t="str">
        <f t="shared" si="0"/>
        <v>A</v>
      </c>
      <c r="H10" s="93">
        <f>Medlem!F10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1595</v>
      </c>
      <c r="B11" s="91">
        <f>Medlem!B11</f>
        <v>8</v>
      </c>
      <c r="C11" s="91" t="str">
        <f>Medlem!C11</f>
        <v>Frank Lysebjerg</v>
      </c>
      <c r="D11" s="20">
        <v>75167743</v>
      </c>
      <c r="E11" s="20" t="s">
        <v>80</v>
      </c>
      <c r="F11" s="21" t="s">
        <v>39</v>
      </c>
      <c r="G11" s="172" t="str">
        <f t="shared" si="0"/>
        <v>A</v>
      </c>
      <c r="H11" s="93">
        <f>Medlem!F11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253</v>
      </c>
      <c r="B12" s="91">
        <f>Medlem!B12</f>
        <v>9</v>
      </c>
      <c r="C12" s="91" t="str">
        <f>Medlem!C12</f>
        <v>Jimmy Madsen</v>
      </c>
      <c r="D12" s="20">
        <v>46934423</v>
      </c>
      <c r="E12" s="20" t="s">
        <v>81</v>
      </c>
      <c r="F12" s="21" t="s">
        <v>82</v>
      </c>
      <c r="G12" s="172" t="str">
        <f t="shared" si="0"/>
        <v>A</v>
      </c>
      <c r="H12" s="93">
        <f>Medlem!F12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1814</v>
      </c>
      <c r="B13" s="91">
        <f>Medlem!B13</f>
        <v>10</v>
      </c>
      <c r="C13" s="91" t="str">
        <f>Medlem!C13</f>
        <v>Carsten Sussemiehl</v>
      </c>
      <c r="D13" s="20">
        <v>75139224</v>
      </c>
      <c r="E13" s="20" t="s">
        <v>40</v>
      </c>
      <c r="F13" s="21" t="s">
        <v>83</v>
      </c>
      <c r="G13" s="172" t="str">
        <f t="shared" si="0"/>
        <v>A</v>
      </c>
      <c r="H13" s="93">
        <f>Medlem!F13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1792</v>
      </c>
      <c r="B14" s="91">
        <f>Medlem!B14</f>
        <v>11</v>
      </c>
      <c r="C14" s="91" t="str">
        <f>Medlem!C14</f>
        <v>Søren Persson</v>
      </c>
      <c r="D14" s="20">
        <v>75172230</v>
      </c>
      <c r="E14" s="20" t="s">
        <v>84</v>
      </c>
      <c r="F14" s="21" t="s">
        <v>85</v>
      </c>
      <c r="G14" s="172" t="str">
        <f t="shared" si="0"/>
        <v>A</v>
      </c>
      <c r="H14" s="93">
        <f>Medlem!F14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1847</v>
      </c>
      <c r="B15" s="91">
        <f>Medlem!B15</f>
        <v>12</v>
      </c>
      <c r="C15" s="91" t="str">
        <f>Medlem!C15</f>
        <v>Jimmy Uldbæk</v>
      </c>
      <c r="D15" s="20">
        <v>75151143</v>
      </c>
      <c r="E15" s="20" t="s">
        <v>41</v>
      </c>
      <c r="F15" s="21" t="s">
        <v>86</v>
      </c>
      <c r="G15" s="172" t="str">
        <f t="shared" si="0"/>
        <v>A</v>
      </c>
      <c r="H15" s="93">
        <f>Medlem!F15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2070</v>
      </c>
      <c r="B16" s="91">
        <f>Medlem!B16</f>
        <v>13</v>
      </c>
      <c r="C16" s="91" t="str">
        <f>Medlem!C16</f>
        <v>Torben Wolf</v>
      </c>
      <c r="D16" s="20">
        <v>60878867</v>
      </c>
      <c r="E16" s="20" t="s">
        <v>87</v>
      </c>
      <c r="F16" s="21" t="s">
        <v>88</v>
      </c>
      <c r="G16" s="172" t="str">
        <f t="shared" si="0"/>
        <v>A</v>
      </c>
      <c r="H16" s="93">
        <f>Medlem!F16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1846</v>
      </c>
      <c r="B17" s="91">
        <f>Medlem!B17</f>
        <v>14</v>
      </c>
      <c r="C17" s="91" t="str">
        <f>Medlem!C17</f>
        <v>Ove Nielsen</v>
      </c>
      <c r="D17" s="20">
        <v>75174375</v>
      </c>
      <c r="E17" s="20" t="s">
        <v>89</v>
      </c>
      <c r="F17" s="21" t="s">
        <v>90</v>
      </c>
      <c r="G17" s="172" t="str">
        <f t="shared" si="0"/>
        <v>A</v>
      </c>
      <c r="H17" s="93">
        <f>Medlem!F17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2308</v>
      </c>
      <c r="B18" s="91">
        <f>Medlem!B18</f>
        <v>15</v>
      </c>
      <c r="C18" s="91" t="str">
        <f>Medlem!C18</f>
        <v>Kristian Sørensen</v>
      </c>
      <c r="D18" s="20">
        <v>75160930</v>
      </c>
      <c r="E18" s="20" t="s">
        <v>91</v>
      </c>
      <c r="F18" s="20"/>
      <c r="G18" s="172" t="str">
        <f t="shared" si="0"/>
        <v>A</v>
      </c>
      <c r="H18" s="93">
        <f>Medlem!F18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2549</v>
      </c>
      <c r="B19" s="91">
        <f>Medlem!B19</f>
        <v>16</v>
      </c>
      <c r="C19" s="91" t="str">
        <f>Medlem!C19</f>
        <v>Lars Lasgaard</v>
      </c>
      <c r="D19" s="20">
        <v>75460499</v>
      </c>
      <c r="E19" s="20" t="s">
        <v>42</v>
      </c>
      <c r="F19" s="21" t="s">
        <v>92</v>
      </c>
      <c r="G19" s="172" t="str">
        <f t="shared" si="0"/>
        <v>A</v>
      </c>
      <c r="H19" s="93">
        <f>Medlem!F19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1702</v>
      </c>
      <c r="B20" s="91">
        <f>Medlem!B20</f>
        <v>17</v>
      </c>
      <c r="C20" s="91" t="str">
        <f>Medlem!C20</f>
        <v>Bo Søborg</v>
      </c>
      <c r="D20" s="20">
        <v>75101900</v>
      </c>
      <c r="E20" s="20" t="s">
        <v>93</v>
      </c>
      <c r="F20" s="21" t="s">
        <v>94</v>
      </c>
      <c r="G20" s="172" t="str">
        <f t="shared" si="0"/>
        <v>A</v>
      </c>
      <c r="H20" s="93">
        <f>Medlem!F20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1311</v>
      </c>
      <c r="B21" s="91">
        <f>Medlem!B21</f>
        <v>18</v>
      </c>
      <c r="C21" s="91" t="str">
        <f>Medlem!C21</f>
        <v>Lars Torbensen</v>
      </c>
      <c r="D21" s="20">
        <v>75123165</v>
      </c>
      <c r="E21" s="20" t="s">
        <v>95</v>
      </c>
      <c r="F21" s="21" t="s">
        <v>96</v>
      </c>
      <c r="G21" s="172" t="str">
        <f t="shared" si="0"/>
        <v>A</v>
      </c>
      <c r="H21" s="93">
        <f>Medlem!F21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2474</v>
      </c>
      <c r="B22" s="91">
        <f>Medlem!B22</f>
        <v>19</v>
      </c>
      <c r="C22" s="91" t="str">
        <f>Medlem!C22</f>
        <v>Per Svenningsen</v>
      </c>
      <c r="D22" s="20">
        <v>75179470</v>
      </c>
      <c r="E22" s="20" t="s">
        <v>44</v>
      </c>
      <c r="F22" s="90" t="s">
        <v>45</v>
      </c>
      <c r="G22" s="172" t="str">
        <f t="shared" si="0"/>
        <v>A</v>
      </c>
      <c r="H22" s="93">
        <f>Medlem!F22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1257</v>
      </c>
      <c r="B23" s="91">
        <f>Medlem!B23</f>
        <v>20</v>
      </c>
      <c r="C23" s="91" t="str">
        <f>Medlem!C23</f>
        <v>Søren Olesen</v>
      </c>
      <c r="D23" s="20">
        <v>75102471</v>
      </c>
      <c r="E23" s="20" t="s">
        <v>47</v>
      </c>
      <c r="F23" s="21" t="s">
        <v>48</v>
      </c>
      <c r="G23" s="172" t="str">
        <f t="shared" si="0"/>
        <v>A</v>
      </c>
      <c r="H23" s="93">
        <f>Medlem!F23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2785</v>
      </c>
      <c r="B24" s="91">
        <f>Medlem!B24</f>
        <v>21</v>
      </c>
      <c r="C24" s="91" t="str">
        <f>Medlem!C24</f>
        <v>Martin Thygesen</v>
      </c>
      <c r="D24" s="20">
        <v>75172356</v>
      </c>
      <c r="E24" s="20" t="s">
        <v>49</v>
      </c>
      <c r="F24" s="21" t="s">
        <v>97</v>
      </c>
      <c r="G24" s="172" t="str">
        <f t="shared" si="0"/>
        <v>A</v>
      </c>
      <c r="H24" s="93">
        <f>Medlem!F24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1405</v>
      </c>
      <c r="B25" s="91">
        <f>Medlem!B25</f>
        <v>22</v>
      </c>
      <c r="C25" s="91" t="str">
        <f>Medlem!C25</f>
        <v>Per Kongsbak</v>
      </c>
      <c r="D25" s="20">
        <v>75165575</v>
      </c>
      <c r="E25" s="20" t="s">
        <v>50</v>
      </c>
      <c r="F25" s="21" t="s">
        <v>98</v>
      </c>
      <c r="G25" s="172" t="str">
        <f t="shared" si="0"/>
        <v>A</v>
      </c>
      <c r="H25" s="93">
        <f>Medlem!F25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3140</v>
      </c>
      <c r="B26" s="91">
        <f>Medlem!B26</f>
        <v>23</v>
      </c>
      <c r="C26" s="91" t="str">
        <f>Medlem!C26</f>
        <v>Steen Lindskov</v>
      </c>
      <c r="D26" s="20">
        <v>75431494</v>
      </c>
      <c r="E26" s="20" t="s">
        <v>99</v>
      </c>
      <c r="F26" s="21" t="s">
        <v>100</v>
      </c>
      <c r="G26" s="172" t="str">
        <f t="shared" si="0"/>
        <v>A</v>
      </c>
      <c r="H26" s="93">
        <f>Medlem!F26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3173</v>
      </c>
      <c r="B27" s="91">
        <f>Medlem!B27</f>
        <v>24</v>
      </c>
      <c r="C27" s="91" t="str">
        <f>Medlem!C27</f>
        <v>Thet Oo</v>
      </c>
      <c r="D27" s="20">
        <v>75160704</v>
      </c>
      <c r="E27" s="20" t="s">
        <v>101</v>
      </c>
      <c r="F27" s="21" t="s">
        <v>52</v>
      </c>
      <c r="G27" s="172" t="str">
        <f t="shared" si="0"/>
        <v>A</v>
      </c>
      <c r="H27" s="93">
        <f>Medlem!F27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1456</v>
      </c>
      <c r="B28" s="91">
        <f>Medlem!B28</f>
        <v>25</v>
      </c>
      <c r="C28" s="91" t="str">
        <f>Medlem!C28</f>
        <v>Martin Jensen</v>
      </c>
      <c r="D28" s="20">
        <v>36960511</v>
      </c>
      <c r="E28" s="20" t="s">
        <v>102</v>
      </c>
      <c r="F28" s="21" t="s">
        <v>103</v>
      </c>
      <c r="G28" s="172" t="str">
        <f t="shared" si="0"/>
        <v>A</v>
      </c>
      <c r="H28" s="93">
        <f>Medlem!F28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3303</v>
      </c>
      <c r="B29" s="91">
        <f>Medlem!B29</f>
        <v>26</v>
      </c>
      <c r="C29" s="91" t="str">
        <f>Medlem!C29</f>
        <v>Tim Percival</v>
      </c>
      <c r="D29" s="20">
        <v>75177779</v>
      </c>
      <c r="E29" s="20" t="s">
        <v>54</v>
      </c>
      <c r="F29" s="21" t="s">
        <v>55</v>
      </c>
      <c r="G29" s="172" t="str">
        <f t="shared" si="0"/>
        <v>A</v>
      </c>
      <c r="H29" s="93">
        <f>Medlem!F29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3155</v>
      </c>
      <c r="B30" s="91">
        <f>Medlem!B30</f>
        <v>27</v>
      </c>
      <c r="C30" s="91" t="str">
        <f>Medlem!C30</f>
        <v>Klaus P. B. Rasmussen</v>
      </c>
      <c r="D30" s="27">
        <v>75120615</v>
      </c>
      <c r="E30" s="27" t="s">
        <v>104</v>
      </c>
      <c r="F30" s="28" t="s">
        <v>105</v>
      </c>
      <c r="G30" s="172" t="str">
        <f t="shared" si="0"/>
        <v>A</v>
      </c>
      <c r="H30" s="93">
        <f>Medlem!F30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3063</v>
      </c>
      <c r="B31" s="91">
        <f>Medlem!B31</f>
        <v>28</v>
      </c>
      <c r="C31" s="91" t="str">
        <f>Medlem!C31</f>
        <v>Mark Sewell</v>
      </c>
      <c r="D31" s="27">
        <v>23645700</v>
      </c>
      <c r="E31" s="27" t="s">
        <v>106</v>
      </c>
      <c r="F31" s="28" t="s">
        <v>107</v>
      </c>
      <c r="G31" s="172" t="str">
        <f t="shared" si="0"/>
        <v>A</v>
      </c>
      <c r="H31" s="93">
        <f>Medlem!F31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3397</v>
      </c>
      <c r="B32" s="91">
        <f>Medlem!B32</f>
        <v>29</v>
      </c>
      <c r="C32" s="91" t="str">
        <f>Medlem!C32</f>
        <v>Henrik Persson</v>
      </c>
      <c r="D32" s="27">
        <v>75460635</v>
      </c>
      <c r="E32" s="27" t="s">
        <v>108</v>
      </c>
      <c r="F32" s="28" t="s">
        <v>109</v>
      </c>
      <c r="G32" s="172" t="str">
        <f t="shared" si="0"/>
        <v>A</v>
      </c>
      <c r="H32" s="93">
        <f>Medlem!F32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3073</v>
      </c>
      <c r="B33" s="91">
        <f>Medlem!B33</f>
        <v>30</v>
      </c>
      <c r="C33" s="91" t="str">
        <f>Medlem!C33</f>
        <v xml:space="preserve">Morten Køhlert </v>
      </c>
      <c r="D33" s="27">
        <v>20841868</v>
      </c>
      <c r="E33" s="27" t="s">
        <v>110</v>
      </c>
      <c r="F33" s="28" t="s">
        <v>111</v>
      </c>
      <c r="G33" s="172" t="str">
        <f t="shared" si="0"/>
        <v>A</v>
      </c>
      <c r="H33" s="93">
        <f>Medlem!F33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3348</v>
      </c>
      <c r="B34" s="91">
        <f>Medlem!B34</f>
        <v>31</v>
      </c>
      <c r="C34" s="91" t="str">
        <f>Medlem!C34</f>
        <v>Claus Thygesen</v>
      </c>
      <c r="D34" s="26">
        <v>75174538</v>
      </c>
      <c r="E34" s="26" t="s">
        <v>56</v>
      </c>
      <c r="F34" s="29" t="s">
        <v>112</v>
      </c>
      <c r="G34" s="172" t="str">
        <f t="shared" si="0"/>
        <v>A</v>
      </c>
      <c r="H34" s="93">
        <f>Medlem!F34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3292</v>
      </c>
      <c r="B35" s="91">
        <f>Medlem!B35</f>
        <v>32</v>
      </c>
      <c r="C35" s="91" t="str">
        <f>Medlem!C35</f>
        <v>Mkkel Feld</v>
      </c>
      <c r="D35" s="26">
        <v>75160078</v>
      </c>
      <c r="E35" s="26" t="s">
        <v>113</v>
      </c>
      <c r="F35" s="29" t="s">
        <v>114</v>
      </c>
      <c r="G35" s="172" t="str">
        <f t="shared" si="0"/>
        <v>A</v>
      </c>
      <c r="H35" s="93">
        <f>Medlem!F35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3178</v>
      </c>
      <c r="B36" s="91">
        <f>Medlem!B36</f>
        <v>33</v>
      </c>
      <c r="C36" s="91" t="str">
        <f>Medlem!C36</f>
        <v>Bo Sørensen</v>
      </c>
      <c r="D36" s="20">
        <v>75160027</v>
      </c>
      <c r="E36" s="20" t="s">
        <v>59</v>
      </c>
      <c r="F36" s="21" t="s">
        <v>115</v>
      </c>
      <c r="G36" s="172" t="str">
        <f t="shared" si="0"/>
        <v>A</v>
      </c>
      <c r="H36" s="93">
        <f>Medlem!F36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3498</v>
      </c>
      <c r="B37" s="91">
        <f>Medlem!B37</f>
        <v>34</v>
      </c>
      <c r="C37" s="91" t="str">
        <f>Medlem!C37</f>
        <v>Flemming Ø. Nielsen</v>
      </c>
      <c r="D37" s="26">
        <v>61859836</v>
      </c>
      <c r="E37" s="26" t="s">
        <v>116</v>
      </c>
      <c r="F37" s="29" t="s">
        <v>117</v>
      </c>
      <c r="G37" s="172" t="str">
        <f t="shared" si="0"/>
        <v>A</v>
      </c>
      <c r="H37" s="93">
        <f>Medlem!F37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2620</v>
      </c>
      <c r="B38" s="91">
        <f>Medlem!B38</f>
        <v>35</v>
      </c>
      <c r="C38" s="91" t="str">
        <f>Medlem!C38</f>
        <v>Jan Laursen</v>
      </c>
      <c r="D38" s="26">
        <v>75191285</v>
      </c>
      <c r="E38" s="26" t="s">
        <v>118</v>
      </c>
      <c r="F38" s="29" t="s">
        <v>119</v>
      </c>
      <c r="G38" s="172" t="str">
        <f t="shared" si="0"/>
        <v>A</v>
      </c>
      <c r="H38" s="93">
        <f>Medlem!F38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2829</v>
      </c>
      <c r="B39" s="91">
        <f>Medlem!B39</f>
        <v>36</v>
      </c>
      <c r="C39" s="91" t="str">
        <f>Medlem!C39</f>
        <v>Lars Andersen</v>
      </c>
      <c r="D39" s="26">
        <v>75176208</v>
      </c>
      <c r="E39" s="26" t="s">
        <v>61</v>
      </c>
      <c r="F39" s="29" t="s">
        <v>62</v>
      </c>
      <c r="G39" s="172" t="str">
        <f t="shared" si="0"/>
        <v>A</v>
      </c>
      <c r="H39" s="93">
        <f>Medlem!F39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 t="str">
        <f>Medlem!A40</f>
        <v xml:space="preserve"> </v>
      </c>
      <c r="B40" s="91">
        <f>Medlem!B40</f>
        <v>37</v>
      </c>
      <c r="C40" s="91" t="str">
        <f>Medlem!C40</f>
        <v xml:space="preserve"> </v>
      </c>
      <c r="D40" s="26">
        <v>51327303</v>
      </c>
      <c r="E40" s="26" t="s">
        <v>120</v>
      </c>
      <c r="F40" s="29" t="s">
        <v>121</v>
      </c>
      <c r="G40" s="172" t="str">
        <f t="shared" si="0"/>
        <v>A</v>
      </c>
      <c r="H40" s="93">
        <f>Medlem!F40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 t="str">
        <f>Medlem!A41</f>
        <v xml:space="preserve"> </v>
      </c>
      <c r="B41" s="91">
        <f>Medlem!B41</f>
        <v>38</v>
      </c>
      <c r="C41" s="91" t="str">
        <f>Medlem!C41</f>
        <v xml:space="preserve"> </v>
      </c>
      <c r="D41" s="26">
        <v>76881200</v>
      </c>
      <c r="E41" s="26" t="s">
        <v>122</v>
      </c>
      <c r="F41" s="21" t="s">
        <v>63</v>
      </c>
      <c r="G41" s="172" t="str">
        <f t="shared" si="0"/>
        <v>A</v>
      </c>
      <c r="H41" s="93">
        <f>Medlem!F41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 t="str">
        <f>Medlem!A42</f>
        <v xml:space="preserve"> </v>
      </c>
      <c r="B42" s="91">
        <f>Medlem!B42</f>
        <v>39</v>
      </c>
      <c r="C42" s="91" t="str">
        <f>Medlem!C42</f>
        <v xml:space="preserve"> </v>
      </c>
      <c r="D42" s="26">
        <v>22180377</v>
      </c>
      <c r="E42" s="26" t="s">
        <v>65</v>
      </c>
      <c r="F42" s="21" t="s">
        <v>66</v>
      </c>
      <c r="G42" s="172" t="s">
        <v>123</v>
      </c>
      <c r="H42" s="93">
        <f>Medlem!F42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 t="str">
        <f>Medlem!A43</f>
        <v xml:space="preserve"> </v>
      </c>
      <c r="B43" s="91">
        <f>Medlem!B43</f>
        <v>40</v>
      </c>
      <c r="C43" s="91" t="str">
        <f>Medlem!C43</f>
        <v xml:space="preserve"> </v>
      </c>
      <c r="D43" s="26"/>
      <c r="E43" s="26"/>
      <c r="F43" s="21"/>
      <c r="G43" s="172"/>
      <c r="H43" s="93">
        <f>Medlem!F43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 t="str">
        <f>Medlem!A44</f>
        <v xml:space="preserve"> </v>
      </c>
      <c r="B44" s="91">
        <f>Medlem!B44</f>
        <v>41</v>
      </c>
      <c r="C44" s="91" t="str">
        <f>Medlem!C44</f>
        <v xml:space="preserve"> </v>
      </c>
      <c r="D44" s="26">
        <v>75101299</v>
      </c>
      <c r="E44" s="26" t="s">
        <v>124</v>
      </c>
      <c r="F44" s="21" t="s">
        <v>125</v>
      </c>
      <c r="G44" s="172" t="s">
        <v>123</v>
      </c>
      <c r="H44" s="93">
        <f>Medlem!F44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 t="str">
        <f>Medlem!A45</f>
        <v xml:space="preserve"> </v>
      </c>
      <c r="B45" s="91">
        <f>Medlem!B45</f>
        <v>42</v>
      </c>
      <c r="C45" s="91" t="str">
        <f>Medlem!C45</f>
        <v xml:space="preserve"> </v>
      </c>
      <c r="D45" s="26"/>
      <c r="E45" s="26"/>
      <c r="F45" s="21"/>
      <c r="G45" s="172"/>
      <c r="H45" s="93">
        <f>Medlem!F45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 t="str">
        <f>Medlem!A46</f>
        <v xml:space="preserve"> </v>
      </c>
      <c r="B46" s="91">
        <f>Medlem!B46</f>
        <v>43</v>
      </c>
      <c r="C46" s="91" t="str">
        <f>Medlem!C46</f>
        <v xml:space="preserve"> </v>
      </c>
      <c r="D46" s="26">
        <v>51748003</v>
      </c>
      <c r="E46" s="26" t="s">
        <v>126</v>
      </c>
      <c r="F46" s="21" t="s">
        <v>127</v>
      </c>
      <c r="G46" s="172" t="s">
        <v>123</v>
      </c>
      <c r="H46" s="93">
        <f>Medlem!F46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15.75" customHeight="1" x14ac:dyDescent="0.2">
      <c r="A47" s="91" t="str">
        <f>Medlem!A47</f>
        <v xml:space="preserve"> </v>
      </c>
      <c r="B47" s="91">
        <f>Medlem!B47</f>
        <v>44</v>
      </c>
      <c r="C47" s="91" t="str">
        <f>Medlem!C47</f>
        <v xml:space="preserve"> </v>
      </c>
      <c r="D47" s="23"/>
      <c r="E47" s="23"/>
      <c r="F47" s="31"/>
      <c r="G47" s="172"/>
      <c r="H47" s="93">
        <f>Medlem!F47</f>
        <v>11.5</v>
      </c>
      <c r="I47" s="22"/>
      <c r="J47" s="22"/>
      <c r="K47" s="15"/>
      <c r="L47" s="23"/>
      <c r="M47" s="23"/>
      <c r="N47" s="23"/>
      <c r="O47" s="23" t="s">
        <v>71</v>
      </c>
      <c r="P47" s="23"/>
      <c r="Q47" s="264"/>
      <c r="R47" s="264"/>
      <c r="S47" s="23"/>
      <c r="T47" s="23"/>
    </row>
    <row r="48" spans="1:20" ht="15.75" customHeight="1" x14ac:dyDescent="0.2">
      <c r="A48" s="91" t="str">
        <f>Medlem!A48</f>
        <v xml:space="preserve"> </v>
      </c>
      <c r="B48" s="91">
        <f>Medlem!B48</f>
        <v>45</v>
      </c>
      <c r="C48" s="91" t="str">
        <f>Medlem!C48</f>
        <v xml:space="preserve"> </v>
      </c>
      <c r="H48" s="93">
        <f>Medlem!F48</f>
        <v>0</v>
      </c>
      <c r="J48" s="5" t="s">
        <v>72</v>
      </c>
      <c r="K48" s="15"/>
      <c r="S48" s="23"/>
    </row>
    <row r="49" spans="1:19" ht="15.75" customHeight="1" x14ac:dyDescent="0.2">
      <c r="A49" s="91" t="str">
        <f>Medlem!A49</f>
        <v xml:space="preserve"> </v>
      </c>
      <c r="B49" s="91">
        <f>Medlem!B49</f>
        <v>46</v>
      </c>
      <c r="C49" s="91" t="str">
        <f>Medlem!C49</f>
        <v xml:space="preserve"> </v>
      </c>
      <c r="H49" s="93">
        <f>Medlem!F49</f>
        <v>0</v>
      </c>
      <c r="K49" s="15"/>
      <c r="S49" s="23"/>
    </row>
    <row r="50" spans="1:19" ht="15.75" customHeight="1" x14ac:dyDescent="0.2">
      <c r="A50" s="91" t="str">
        <f>Medlem!A50</f>
        <v xml:space="preserve"> </v>
      </c>
      <c r="B50" s="91">
        <f>Medlem!B50</f>
        <v>47</v>
      </c>
      <c r="C50" s="91" t="str">
        <f>Medlem!C50</f>
        <v xml:space="preserve"> </v>
      </c>
      <c r="H50" s="93"/>
      <c r="K50" s="15"/>
      <c r="S50" s="23"/>
    </row>
    <row r="51" spans="1:19" ht="15.75" customHeight="1" x14ac:dyDescent="0.2">
      <c r="A51" s="91" t="str">
        <f>Medlem!A51</f>
        <v xml:space="preserve"> </v>
      </c>
      <c r="B51" s="91">
        <f>Medlem!B51</f>
        <v>48</v>
      </c>
      <c r="C51" s="91" t="str">
        <f>Medlem!C51</f>
        <v>Gæst</v>
      </c>
      <c r="H51" s="93">
        <f>Medlem!F50</f>
        <v>0</v>
      </c>
      <c r="K51" s="15"/>
      <c r="S51" s="23"/>
    </row>
  </sheetData>
  <mergeCells count="1">
    <mergeCell ref="Q47:R47"/>
  </mergeCells>
  <hyperlinks>
    <hyperlink ref="F4" r:id="rId1" xr:uid="{00000000-0004-0000-0800-000000000000}"/>
    <hyperlink ref="F5" r:id="rId2" xr:uid="{00000000-0004-0000-0800-000001000000}"/>
    <hyperlink ref="F6" r:id="rId3" xr:uid="{00000000-0004-0000-0800-000002000000}"/>
    <hyperlink ref="F7" r:id="rId4" xr:uid="{00000000-0004-0000-0800-000003000000}"/>
    <hyperlink ref="F8" r:id="rId5" xr:uid="{00000000-0004-0000-0800-000004000000}"/>
    <hyperlink ref="F9" r:id="rId6" xr:uid="{00000000-0004-0000-0800-000005000000}"/>
    <hyperlink ref="F10" r:id="rId7" xr:uid="{00000000-0004-0000-0800-000006000000}"/>
    <hyperlink ref="F11" r:id="rId8" xr:uid="{00000000-0004-0000-0800-000007000000}"/>
    <hyperlink ref="F12" r:id="rId9" xr:uid="{00000000-0004-0000-0800-000008000000}"/>
    <hyperlink ref="F13" r:id="rId10" xr:uid="{00000000-0004-0000-0800-000009000000}"/>
    <hyperlink ref="F14" r:id="rId11" xr:uid="{00000000-0004-0000-0800-00000A000000}"/>
    <hyperlink ref="F15" r:id="rId12" xr:uid="{00000000-0004-0000-0800-00000B000000}"/>
    <hyperlink ref="F16" r:id="rId13" xr:uid="{00000000-0004-0000-0800-00000C000000}"/>
    <hyperlink ref="F17" r:id="rId14" xr:uid="{00000000-0004-0000-0800-00000D000000}"/>
    <hyperlink ref="F19" r:id="rId15" xr:uid="{00000000-0004-0000-0800-00000E000000}"/>
    <hyperlink ref="F20" r:id="rId16" xr:uid="{00000000-0004-0000-0800-00000F000000}"/>
    <hyperlink ref="F21" r:id="rId17" xr:uid="{00000000-0004-0000-0800-000010000000}"/>
    <hyperlink ref="F23" r:id="rId18" xr:uid="{00000000-0004-0000-0800-000011000000}"/>
    <hyperlink ref="F24" r:id="rId19" xr:uid="{00000000-0004-0000-0800-000012000000}"/>
    <hyperlink ref="F25" r:id="rId20" xr:uid="{00000000-0004-0000-0800-000013000000}"/>
    <hyperlink ref="F28" r:id="rId21" xr:uid="{00000000-0004-0000-0800-000014000000}"/>
    <hyperlink ref="F30" r:id="rId22" xr:uid="{00000000-0004-0000-0800-000015000000}"/>
    <hyperlink ref="F31" r:id="rId23" xr:uid="{00000000-0004-0000-0800-000016000000}"/>
    <hyperlink ref="F32" r:id="rId24" xr:uid="{00000000-0004-0000-0800-000017000000}"/>
    <hyperlink ref="F33" r:id="rId25" xr:uid="{00000000-0004-0000-0800-000018000000}"/>
    <hyperlink ref="F34" r:id="rId26" xr:uid="{00000000-0004-0000-0800-000019000000}"/>
    <hyperlink ref="F35" r:id="rId27" xr:uid="{00000000-0004-0000-0800-00001A000000}"/>
    <hyperlink ref="F36" r:id="rId28" xr:uid="{00000000-0004-0000-0800-00001B000000}"/>
    <hyperlink ref="F37" r:id="rId29" xr:uid="{00000000-0004-0000-0800-00001C000000}"/>
    <hyperlink ref="F38" r:id="rId30" xr:uid="{00000000-0004-0000-0800-00001D000000}"/>
    <hyperlink ref="F39" r:id="rId31" xr:uid="{00000000-0004-0000-0800-00001E000000}"/>
    <hyperlink ref="F40" r:id="rId32" xr:uid="{00000000-0004-0000-0800-00001F000000}"/>
    <hyperlink ref="F41" r:id="rId33" xr:uid="{00000000-0004-0000-0800-000020000000}"/>
    <hyperlink ref="F42" r:id="rId34" xr:uid="{00000000-0004-0000-0800-000021000000}"/>
    <hyperlink ref="F44" r:id="rId35" xr:uid="{00000000-0004-0000-0800-000022000000}"/>
    <hyperlink ref="F46" r:id="rId36" xr:uid="{00000000-0004-0000-0800-000023000000}"/>
    <hyperlink ref="F22" r:id="rId37" xr:uid="{00000000-0004-0000-08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Hulspil 
&amp;14&amp;UMatchen den      /    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0"/>
  <sheetViews>
    <sheetView zoomScaleNormal="100" workbookViewId="0">
      <selection activeCell="Y11" sqref="Y11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bestFit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75" t="s">
        <v>17</v>
      </c>
      <c r="U2" s="179" t="s">
        <v>159</v>
      </c>
      <c r="V2" s="180" t="s">
        <v>160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76" t="s">
        <v>21</v>
      </c>
      <c r="U3" s="181" t="s">
        <v>155</v>
      </c>
      <c r="V3" s="182" t="s">
        <v>161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73</v>
      </c>
      <c r="G4" s="173" t="str">
        <f t="shared" ref="G4:G41" si="0">IF(H4&gt;$C$3,"B","A")</f>
        <v>A</v>
      </c>
      <c r="H4" s="93">
        <f>Medlem!F4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177"/>
      <c r="U4" s="178"/>
      <c r="V4" s="178"/>
    </row>
    <row r="5" spans="1:28" ht="15.75" customHeight="1" x14ac:dyDescent="0.2">
      <c r="A5" s="91">
        <f>Medlem!A5</f>
        <v>345</v>
      </c>
      <c r="B5" s="91">
        <f>Medlem!B5</f>
        <v>2</v>
      </c>
      <c r="C5" s="91" t="str">
        <f>Medlem!C5</f>
        <v>Mikael Kodbøl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Medlem!F5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30"/>
      <c r="U5" s="122"/>
      <c r="V5" s="122"/>
    </row>
    <row r="6" spans="1:28" ht="15.75" customHeight="1" x14ac:dyDescent="0.2">
      <c r="A6" s="91">
        <f>Medlem!A6</f>
        <v>628</v>
      </c>
      <c r="B6" s="91">
        <f>Medlem!B6</f>
        <v>3</v>
      </c>
      <c r="C6" s="91" t="str">
        <f>Medlem!C6</f>
        <v>Kaj Kristensen</v>
      </c>
      <c r="D6" s="20">
        <v>30257808</v>
      </c>
      <c r="E6" s="20" t="s">
        <v>74</v>
      </c>
      <c r="F6" s="21" t="s">
        <v>75</v>
      </c>
      <c r="G6" s="172" t="str">
        <f t="shared" si="0"/>
        <v>A</v>
      </c>
      <c r="H6" s="93">
        <f>Medlem!F6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30"/>
      <c r="U6" s="122"/>
      <c r="V6" s="122"/>
    </row>
    <row r="7" spans="1:28" ht="15.75" customHeight="1" x14ac:dyDescent="0.2">
      <c r="A7" s="91">
        <f>Medlem!A7</f>
        <v>1255</v>
      </c>
      <c r="B7" s="91">
        <f>Medlem!B7</f>
        <v>4</v>
      </c>
      <c r="C7" s="91" t="str">
        <f>Medlem!C7</f>
        <v>Jørgen Bargisen</v>
      </c>
      <c r="D7" s="20">
        <v>75153507</v>
      </c>
      <c r="E7" s="20" t="s">
        <v>33</v>
      </c>
      <c r="F7" s="21" t="s">
        <v>76</v>
      </c>
      <c r="G7" s="172" t="str">
        <f t="shared" si="0"/>
        <v>A</v>
      </c>
      <c r="H7" s="93">
        <f>Medlem!F7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30"/>
      <c r="U7" s="122"/>
      <c r="V7" s="122"/>
    </row>
    <row r="8" spans="1:28" ht="15.75" customHeight="1" x14ac:dyDescent="0.2">
      <c r="A8" s="91">
        <f>Medlem!A8</f>
        <v>1244</v>
      </c>
      <c r="B8" s="91">
        <f>Medlem!B8</f>
        <v>5</v>
      </c>
      <c r="C8" s="91" t="str">
        <f>Medlem!C8</f>
        <v>Claus Nielsen</v>
      </c>
      <c r="D8" s="20">
        <v>75174829</v>
      </c>
      <c r="E8" s="20" t="s">
        <v>34</v>
      </c>
      <c r="F8" s="21" t="s">
        <v>77</v>
      </c>
      <c r="G8" s="172" t="str">
        <f t="shared" si="0"/>
        <v>A</v>
      </c>
      <c r="H8" s="93">
        <f>Medlem!F8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30"/>
      <c r="U8" s="122"/>
      <c r="V8" s="122"/>
    </row>
    <row r="9" spans="1:28" ht="15.75" customHeight="1" x14ac:dyDescent="0.2">
      <c r="A9" s="91">
        <f>Medlem!A9</f>
        <v>1401</v>
      </c>
      <c r="B9" s="91">
        <f>Medlem!B9</f>
        <v>6</v>
      </c>
      <c r="C9" s="91" t="str">
        <f>Medlem!C9</f>
        <v>Heine Madsen</v>
      </c>
      <c r="D9" s="20">
        <v>75224481</v>
      </c>
      <c r="E9" s="20" t="s">
        <v>36</v>
      </c>
      <c r="F9" s="21" t="s">
        <v>37</v>
      </c>
      <c r="G9" s="172" t="str">
        <f t="shared" si="0"/>
        <v>A</v>
      </c>
      <c r="H9" s="93">
        <f>Medlem!F9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30"/>
      <c r="U9" s="122"/>
      <c r="V9" s="122"/>
    </row>
    <row r="10" spans="1:28" ht="15.75" customHeight="1" x14ac:dyDescent="0.2">
      <c r="A10" s="91">
        <f>Medlem!A10</f>
        <v>1494</v>
      </c>
      <c r="B10" s="91">
        <f>Medlem!B10</f>
        <v>7</v>
      </c>
      <c r="C10" s="91" t="str">
        <f>Medlem!C10</f>
        <v>Mike Jensen</v>
      </c>
      <c r="D10" s="20">
        <v>75172916</v>
      </c>
      <c r="E10" s="20" t="s">
        <v>78</v>
      </c>
      <c r="F10" s="21" t="s">
        <v>79</v>
      </c>
      <c r="G10" s="172" t="str">
        <f t="shared" si="0"/>
        <v>A</v>
      </c>
      <c r="H10" s="93">
        <f>Medlem!F10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30"/>
      <c r="U10" s="122"/>
      <c r="V10" s="122"/>
    </row>
    <row r="11" spans="1:28" ht="15.75" customHeight="1" x14ac:dyDescent="0.2">
      <c r="A11" s="91">
        <f>Medlem!A11</f>
        <v>1595</v>
      </c>
      <c r="B11" s="91">
        <f>Medlem!B11</f>
        <v>8</v>
      </c>
      <c r="C11" s="91" t="str">
        <f>Medlem!C11</f>
        <v>Frank Lysebjerg</v>
      </c>
      <c r="D11" s="20">
        <v>75167743</v>
      </c>
      <c r="E11" s="20" t="s">
        <v>80</v>
      </c>
      <c r="F11" s="21" t="s">
        <v>39</v>
      </c>
      <c r="G11" s="172" t="str">
        <f t="shared" si="0"/>
        <v>A</v>
      </c>
      <c r="H11" s="93">
        <f>Medlem!F11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30"/>
      <c r="U11" s="122"/>
      <c r="V11" s="122"/>
    </row>
    <row r="12" spans="1:28" ht="15.75" customHeight="1" x14ac:dyDescent="0.2">
      <c r="A12" s="91">
        <f>Medlem!A12</f>
        <v>253</v>
      </c>
      <c r="B12" s="91">
        <f>Medlem!B12</f>
        <v>9</v>
      </c>
      <c r="C12" s="91" t="str">
        <f>Medlem!C12</f>
        <v>Jimmy Madsen</v>
      </c>
      <c r="D12" s="20">
        <v>46934423</v>
      </c>
      <c r="E12" s="20" t="s">
        <v>81</v>
      </c>
      <c r="F12" s="21" t="s">
        <v>82</v>
      </c>
      <c r="G12" s="172" t="str">
        <f t="shared" si="0"/>
        <v>A</v>
      </c>
      <c r="H12" s="93">
        <f>Medlem!F12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30"/>
      <c r="U12" s="122"/>
      <c r="V12" s="122"/>
    </row>
    <row r="13" spans="1:28" ht="15.75" customHeight="1" x14ac:dyDescent="0.2">
      <c r="A13" s="91">
        <f>Medlem!A13</f>
        <v>1814</v>
      </c>
      <c r="B13" s="91">
        <f>Medlem!B13</f>
        <v>10</v>
      </c>
      <c r="C13" s="91" t="str">
        <f>Medlem!C13</f>
        <v>Carsten Sussemiehl</v>
      </c>
      <c r="D13" s="20">
        <v>75139224</v>
      </c>
      <c r="E13" s="20" t="s">
        <v>40</v>
      </c>
      <c r="F13" s="21" t="s">
        <v>83</v>
      </c>
      <c r="G13" s="172" t="str">
        <f t="shared" si="0"/>
        <v>A</v>
      </c>
      <c r="H13" s="93">
        <f>Medlem!F13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30"/>
      <c r="U13" s="122"/>
      <c r="V13" s="122"/>
    </row>
    <row r="14" spans="1:28" ht="15.75" customHeight="1" x14ac:dyDescent="0.2">
      <c r="A14" s="91">
        <f>Medlem!A14</f>
        <v>1792</v>
      </c>
      <c r="B14" s="91">
        <f>Medlem!B14</f>
        <v>11</v>
      </c>
      <c r="C14" s="91" t="str">
        <f>Medlem!C14</f>
        <v>Søren Persson</v>
      </c>
      <c r="D14" s="20">
        <v>75172230</v>
      </c>
      <c r="E14" s="20" t="s">
        <v>84</v>
      </c>
      <c r="F14" s="21" t="s">
        <v>85</v>
      </c>
      <c r="G14" s="172" t="str">
        <f t="shared" si="0"/>
        <v>A</v>
      </c>
      <c r="H14" s="93">
        <f>Medlem!F14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30"/>
      <c r="U14" s="122"/>
      <c r="V14" s="122"/>
    </row>
    <row r="15" spans="1:28" ht="15.75" customHeight="1" x14ac:dyDescent="0.2">
      <c r="A15" s="91">
        <f>Medlem!A15</f>
        <v>1847</v>
      </c>
      <c r="B15" s="91">
        <f>Medlem!B15</f>
        <v>12</v>
      </c>
      <c r="C15" s="91" t="str">
        <f>Medlem!C15</f>
        <v>Jimmy Uldbæk</v>
      </c>
      <c r="D15" s="20">
        <v>75151143</v>
      </c>
      <c r="E15" s="20" t="s">
        <v>41</v>
      </c>
      <c r="F15" s="21" t="s">
        <v>86</v>
      </c>
      <c r="G15" s="172" t="str">
        <f t="shared" si="0"/>
        <v>A</v>
      </c>
      <c r="H15" s="93">
        <f>Medlem!F15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30"/>
      <c r="U15" s="122"/>
      <c r="V15" s="122"/>
    </row>
    <row r="16" spans="1:28" ht="15.75" customHeight="1" x14ac:dyDescent="0.2">
      <c r="A16" s="91">
        <f>Medlem!A16</f>
        <v>2070</v>
      </c>
      <c r="B16" s="91">
        <f>Medlem!B16</f>
        <v>13</v>
      </c>
      <c r="C16" s="91" t="str">
        <f>Medlem!C16</f>
        <v>Torben Wolf</v>
      </c>
      <c r="D16" s="20">
        <v>60878867</v>
      </c>
      <c r="E16" s="20" t="s">
        <v>87</v>
      </c>
      <c r="F16" s="21" t="s">
        <v>88</v>
      </c>
      <c r="G16" s="172" t="str">
        <f t="shared" si="0"/>
        <v>A</v>
      </c>
      <c r="H16" s="93">
        <f>Medlem!F16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30"/>
      <c r="U16" s="122"/>
      <c r="V16" s="122"/>
    </row>
    <row r="17" spans="1:22" ht="15.75" customHeight="1" x14ac:dyDescent="0.2">
      <c r="A17" s="91">
        <f>Medlem!A17</f>
        <v>1846</v>
      </c>
      <c r="B17" s="91">
        <f>Medlem!B17</f>
        <v>14</v>
      </c>
      <c r="C17" s="91" t="str">
        <f>Medlem!C17</f>
        <v>Ove Nielsen</v>
      </c>
      <c r="D17" s="20">
        <v>75174375</v>
      </c>
      <c r="E17" s="20" t="s">
        <v>89</v>
      </c>
      <c r="F17" s="21" t="s">
        <v>90</v>
      </c>
      <c r="G17" s="172" t="str">
        <f t="shared" si="0"/>
        <v>A</v>
      </c>
      <c r="H17" s="93">
        <f>Medlem!F17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30"/>
      <c r="U17" s="122"/>
      <c r="V17" s="122"/>
    </row>
    <row r="18" spans="1:22" ht="15.75" customHeight="1" x14ac:dyDescent="0.2">
      <c r="A18" s="91">
        <f>Medlem!A18</f>
        <v>2308</v>
      </c>
      <c r="B18" s="91">
        <f>Medlem!B18</f>
        <v>15</v>
      </c>
      <c r="C18" s="91" t="str">
        <f>Medlem!C18</f>
        <v>Kristian Sørensen</v>
      </c>
      <c r="D18" s="20">
        <v>75160930</v>
      </c>
      <c r="E18" s="20" t="s">
        <v>91</v>
      </c>
      <c r="F18" s="20"/>
      <c r="G18" s="172" t="str">
        <f t="shared" si="0"/>
        <v>A</v>
      </c>
      <c r="H18" s="93">
        <f>Medlem!F18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30"/>
      <c r="U18" s="122"/>
      <c r="V18" s="122"/>
    </row>
    <row r="19" spans="1:22" ht="15.75" customHeight="1" x14ac:dyDescent="0.2">
      <c r="A19" s="91">
        <f>Medlem!A19</f>
        <v>2549</v>
      </c>
      <c r="B19" s="91">
        <f>Medlem!B19</f>
        <v>16</v>
      </c>
      <c r="C19" s="91" t="str">
        <f>Medlem!C19</f>
        <v>Lars Lasgaard</v>
      </c>
      <c r="D19" s="20">
        <v>75460499</v>
      </c>
      <c r="E19" s="20" t="s">
        <v>42</v>
      </c>
      <c r="F19" s="21" t="s">
        <v>92</v>
      </c>
      <c r="G19" s="172" t="str">
        <f t="shared" si="0"/>
        <v>A</v>
      </c>
      <c r="H19" s="93">
        <f>Medlem!F19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30"/>
      <c r="U19" s="122"/>
      <c r="V19" s="122"/>
    </row>
    <row r="20" spans="1:22" ht="15.75" customHeight="1" x14ac:dyDescent="0.2">
      <c r="A20" s="91">
        <f>Medlem!A20</f>
        <v>1702</v>
      </c>
      <c r="B20" s="91">
        <f>Medlem!B20</f>
        <v>17</v>
      </c>
      <c r="C20" s="91" t="str">
        <f>Medlem!C20</f>
        <v>Bo Søborg</v>
      </c>
      <c r="D20" s="20">
        <v>75101900</v>
      </c>
      <c r="E20" s="20" t="s">
        <v>93</v>
      </c>
      <c r="F20" s="21" t="s">
        <v>94</v>
      </c>
      <c r="G20" s="172" t="str">
        <f t="shared" si="0"/>
        <v>A</v>
      </c>
      <c r="H20" s="93">
        <f>Medlem!F20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30"/>
      <c r="U20" s="122"/>
      <c r="V20" s="122"/>
    </row>
    <row r="21" spans="1:22" ht="15.75" customHeight="1" x14ac:dyDescent="0.2">
      <c r="A21" s="91">
        <f>Medlem!A21</f>
        <v>1311</v>
      </c>
      <c r="B21" s="91">
        <f>Medlem!B21</f>
        <v>18</v>
      </c>
      <c r="C21" s="91" t="str">
        <f>Medlem!C21</f>
        <v>Lars Torbensen</v>
      </c>
      <c r="D21" s="20">
        <v>75123165</v>
      </c>
      <c r="E21" s="20" t="s">
        <v>95</v>
      </c>
      <c r="F21" s="21" t="s">
        <v>96</v>
      </c>
      <c r="G21" s="172" t="str">
        <f t="shared" si="0"/>
        <v>A</v>
      </c>
      <c r="H21" s="93">
        <f>Medlem!F21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30"/>
      <c r="U21" s="122"/>
      <c r="V21" s="122"/>
    </row>
    <row r="22" spans="1:22" ht="15.75" customHeight="1" x14ac:dyDescent="0.2">
      <c r="A22" s="91">
        <f>Medlem!A22</f>
        <v>2474</v>
      </c>
      <c r="B22" s="91">
        <f>Medlem!B22</f>
        <v>19</v>
      </c>
      <c r="C22" s="91" t="str">
        <f>Medlem!C22</f>
        <v>Per Svenningsen</v>
      </c>
      <c r="D22" s="20">
        <v>75179470</v>
      </c>
      <c r="E22" s="20" t="s">
        <v>44</v>
      </c>
      <c r="F22" s="90" t="s">
        <v>45</v>
      </c>
      <c r="G22" s="172" t="str">
        <f t="shared" si="0"/>
        <v>A</v>
      </c>
      <c r="H22" s="93">
        <f>Medlem!F22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30"/>
      <c r="U22" s="122"/>
      <c r="V22" s="122"/>
    </row>
    <row r="23" spans="1:22" ht="15.75" customHeight="1" x14ac:dyDescent="0.2">
      <c r="A23" s="91">
        <f>Medlem!A23</f>
        <v>1257</v>
      </c>
      <c r="B23" s="91">
        <f>Medlem!B23</f>
        <v>20</v>
      </c>
      <c r="C23" s="91" t="str">
        <f>Medlem!C23</f>
        <v>Søren Olesen</v>
      </c>
      <c r="D23" s="20">
        <v>75102471</v>
      </c>
      <c r="E23" s="20" t="s">
        <v>47</v>
      </c>
      <c r="F23" s="21" t="s">
        <v>48</v>
      </c>
      <c r="G23" s="172" t="str">
        <f t="shared" si="0"/>
        <v>A</v>
      </c>
      <c r="H23" s="93">
        <f>Medlem!F23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30"/>
      <c r="U23" s="122"/>
      <c r="V23" s="122"/>
    </row>
    <row r="24" spans="1:22" ht="15.75" customHeight="1" x14ac:dyDescent="0.2">
      <c r="A24" s="91">
        <f>Medlem!A24</f>
        <v>2785</v>
      </c>
      <c r="B24" s="91">
        <f>Medlem!B24</f>
        <v>21</v>
      </c>
      <c r="C24" s="91" t="str">
        <f>Medlem!C24</f>
        <v>Martin Thygesen</v>
      </c>
      <c r="D24" s="20">
        <v>75172356</v>
      </c>
      <c r="E24" s="20" t="s">
        <v>49</v>
      </c>
      <c r="F24" s="21" t="s">
        <v>97</v>
      </c>
      <c r="G24" s="172" t="str">
        <f t="shared" si="0"/>
        <v>A</v>
      </c>
      <c r="H24" s="93">
        <f>Medlem!F24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30"/>
      <c r="U24" s="122"/>
      <c r="V24" s="122"/>
    </row>
    <row r="25" spans="1:22" ht="15.75" customHeight="1" x14ac:dyDescent="0.2">
      <c r="A25" s="91">
        <f>Medlem!A25</f>
        <v>1405</v>
      </c>
      <c r="B25" s="91">
        <f>Medlem!B25</f>
        <v>22</v>
      </c>
      <c r="C25" s="91" t="str">
        <f>Medlem!C25</f>
        <v>Per Kongsbak</v>
      </c>
      <c r="D25" s="20">
        <v>75165575</v>
      </c>
      <c r="E25" s="20" t="s">
        <v>50</v>
      </c>
      <c r="F25" s="21" t="s">
        <v>98</v>
      </c>
      <c r="G25" s="172" t="str">
        <f t="shared" si="0"/>
        <v>A</v>
      </c>
      <c r="H25" s="93">
        <f>Medlem!F25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30"/>
      <c r="U25" s="122"/>
      <c r="V25" s="122"/>
    </row>
    <row r="26" spans="1:22" ht="15.75" customHeight="1" x14ac:dyDescent="0.2">
      <c r="A26" s="91">
        <f>Medlem!A26</f>
        <v>3140</v>
      </c>
      <c r="B26" s="91">
        <f>Medlem!B26</f>
        <v>23</v>
      </c>
      <c r="C26" s="91" t="str">
        <f>Medlem!C26</f>
        <v>Steen Lindskov</v>
      </c>
      <c r="D26" s="20">
        <v>75431494</v>
      </c>
      <c r="E26" s="20" t="s">
        <v>99</v>
      </c>
      <c r="F26" s="21" t="s">
        <v>100</v>
      </c>
      <c r="G26" s="172" t="str">
        <f t="shared" si="0"/>
        <v>A</v>
      </c>
      <c r="H26" s="93">
        <f>Medlem!F26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30"/>
      <c r="U26" s="122"/>
      <c r="V26" s="122"/>
    </row>
    <row r="27" spans="1:22" ht="15.75" customHeight="1" x14ac:dyDescent="0.2">
      <c r="A27" s="91">
        <f>Medlem!A27</f>
        <v>3173</v>
      </c>
      <c r="B27" s="91">
        <f>Medlem!B27</f>
        <v>24</v>
      </c>
      <c r="C27" s="91" t="str">
        <f>Medlem!C27</f>
        <v>Thet Oo</v>
      </c>
      <c r="D27" s="20">
        <v>75160704</v>
      </c>
      <c r="E27" s="20" t="s">
        <v>101</v>
      </c>
      <c r="F27" s="21" t="s">
        <v>52</v>
      </c>
      <c r="G27" s="172" t="str">
        <f t="shared" si="0"/>
        <v>A</v>
      </c>
      <c r="H27" s="93">
        <f>Medlem!F27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30"/>
      <c r="U27" s="122"/>
      <c r="V27" s="122"/>
    </row>
    <row r="28" spans="1:22" ht="15.75" customHeight="1" x14ac:dyDescent="0.2">
      <c r="A28" s="91">
        <f>Medlem!A28</f>
        <v>1456</v>
      </c>
      <c r="B28" s="91">
        <f>Medlem!B28</f>
        <v>25</v>
      </c>
      <c r="C28" s="91" t="str">
        <f>Medlem!C28</f>
        <v>Martin Jensen</v>
      </c>
      <c r="D28" s="20">
        <v>36960511</v>
      </c>
      <c r="E28" s="20" t="s">
        <v>102</v>
      </c>
      <c r="F28" s="21" t="s">
        <v>103</v>
      </c>
      <c r="G28" s="172" t="str">
        <f t="shared" si="0"/>
        <v>A</v>
      </c>
      <c r="H28" s="93">
        <f>Medlem!F28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30"/>
      <c r="U28" s="122"/>
      <c r="V28" s="122"/>
    </row>
    <row r="29" spans="1:22" ht="15.75" customHeight="1" x14ac:dyDescent="0.2">
      <c r="A29" s="91">
        <f>Medlem!A29</f>
        <v>3303</v>
      </c>
      <c r="B29" s="91">
        <f>Medlem!B29</f>
        <v>26</v>
      </c>
      <c r="C29" s="91" t="str">
        <f>Medlem!C29</f>
        <v>Tim Percival</v>
      </c>
      <c r="D29" s="20">
        <v>75177779</v>
      </c>
      <c r="E29" s="20" t="s">
        <v>54</v>
      </c>
      <c r="F29" s="21" t="s">
        <v>55</v>
      </c>
      <c r="G29" s="172" t="str">
        <f t="shared" si="0"/>
        <v>A</v>
      </c>
      <c r="H29" s="93">
        <f>Medlem!F29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30"/>
      <c r="U29" s="122"/>
      <c r="V29" s="122"/>
    </row>
    <row r="30" spans="1:22" ht="15.75" customHeight="1" x14ac:dyDescent="0.2">
      <c r="A30" s="91">
        <f>Medlem!A30</f>
        <v>3155</v>
      </c>
      <c r="B30" s="91">
        <f>Medlem!B30</f>
        <v>27</v>
      </c>
      <c r="C30" s="91" t="str">
        <f>Medlem!C30</f>
        <v>Klaus P. B. Rasmussen</v>
      </c>
      <c r="D30" s="27">
        <v>75120615</v>
      </c>
      <c r="E30" s="27" t="s">
        <v>104</v>
      </c>
      <c r="F30" s="28" t="s">
        <v>105</v>
      </c>
      <c r="G30" s="172" t="str">
        <f t="shared" si="0"/>
        <v>A</v>
      </c>
      <c r="H30" s="93">
        <f>Medlem!F30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30"/>
      <c r="U30" s="122"/>
      <c r="V30" s="122"/>
    </row>
    <row r="31" spans="1:22" ht="15.75" customHeight="1" x14ac:dyDescent="0.2">
      <c r="A31" s="91">
        <f>Medlem!A31</f>
        <v>3063</v>
      </c>
      <c r="B31" s="91">
        <f>Medlem!B31</f>
        <v>28</v>
      </c>
      <c r="C31" s="91" t="str">
        <f>Medlem!C31</f>
        <v>Mark Sewell</v>
      </c>
      <c r="D31" s="27">
        <v>23645700</v>
      </c>
      <c r="E31" s="27" t="s">
        <v>106</v>
      </c>
      <c r="F31" s="28" t="s">
        <v>107</v>
      </c>
      <c r="G31" s="172" t="str">
        <f t="shared" si="0"/>
        <v>A</v>
      </c>
      <c r="H31" s="93">
        <f>Medlem!F31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30"/>
      <c r="U31" s="122"/>
      <c r="V31" s="122"/>
    </row>
    <row r="32" spans="1:22" ht="15.75" customHeight="1" x14ac:dyDescent="0.2">
      <c r="A32" s="91">
        <f>Medlem!A32</f>
        <v>3397</v>
      </c>
      <c r="B32" s="91">
        <f>Medlem!B32</f>
        <v>29</v>
      </c>
      <c r="C32" s="91" t="str">
        <f>Medlem!C32</f>
        <v>Henrik Persson</v>
      </c>
      <c r="D32" s="27">
        <v>75460635</v>
      </c>
      <c r="E32" s="27" t="s">
        <v>108</v>
      </c>
      <c r="F32" s="28" t="s">
        <v>109</v>
      </c>
      <c r="G32" s="172" t="str">
        <f t="shared" si="0"/>
        <v>A</v>
      </c>
      <c r="H32" s="93">
        <f>Medlem!F32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30"/>
      <c r="U32" s="122"/>
      <c r="V32" s="122"/>
    </row>
    <row r="33" spans="1:22" ht="15.75" customHeight="1" x14ac:dyDescent="0.2">
      <c r="A33" s="91">
        <f>Medlem!A33</f>
        <v>3073</v>
      </c>
      <c r="B33" s="91">
        <f>Medlem!B33</f>
        <v>30</v>
      </c>
      <c r="C33" s="91" t="str">
        <f>Medlem!C33</f>
        <v xml:space="preserve">Morten Køhlert </v>
      </c>
      <c r="D33" s="27">
        <v>20841868</v>
      </c>
      <c r="E33" s="27" t="s">
        <v>110</v>
      </c>
      <c r="F33" s="28" t="s">
        <v>111</v>
      </c>
      <c r="G33" s="172" t="str">
        <f t="shared" si="0"/>
        <v>A</v>
      </c>
      <c r="H33" s="93">
        <f>Medlem!F33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30"/>
      <c r="U33" s="122"/>
      <c r="V33" s="122"/>
    </row>
    <row r="34" spans="1:22" ht="15.75" customHeight="1" x14ac:dyDescent="0.2">
      <c r="A34" s="91">
        <f>Medlem!A34</f>
        <v>3348</v>
      </c>
      <c r="B34" s="91">
        <f>Medlem!B34</f>
        <v>31</v>
      </c>
      <c r="C34" s="91" t="str">
        <f>Medlem!C34</f>
        <v>Claus Thygesen</v>
      </c>
      <c r="D34" s="26">
        <v>75174538</v>
      </c>
      <c r="E34" s="26" t="s">
        <v>56</v>
      </c>
      <c r="F34" s="29" t="s">
        <v>112</v>
      </c>
      <c r="G34" s="172" t="str">
        <f t="shared" si="0"/>
        <v>A</v>
      </c>
      <c r="H34" s="93">
        <f>Medlem!F34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30"/>
      <c r="U34" s="122"/>
      <c r="V34" s="122"/>
    </row>
    <row r="35" spans="1:22" ht="15.75" customHeight="1" x14ac:dyDescent="0.2">
      <c r="A35" s="91">
        <f>Medlem!A35</f>
        <v>3292</v>
      </c>
      <c r="B35" s="91">
        <f>Medlem!B35</f>
        <v>32</v>
      </c>
      <c r="C35" s="91" t="str">
        <f>Medlem!C35</f>
        <v>Mkkel Feld</v>
      </c>
      <c r="D35" s="26">
        <v>75160078</v>
      </c>
      <c r="E35" s="26" t="s">
        <v>113</v>
      </c>
      <c r="F35" s="29" t="s">
        <v>114</v>
      </c>
      <c r="G35" s="172" t="str">
        <f t="shared" si="0"/>
        <v>A</v>
      </c>
      <c r="H35" s="93">
        <f>Medlem!F35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30"/>
      <c r="U35" s="122"/>
      <c r="V35" s="122"/>
    </row>
    <row r="36" spans="1:22" ht="15.75" customHeight="1" x14ac:dyDescent="0.2">
      <c r="A36" s="91">
        <f>Medlem!A36</f>
        <v>3178</v>
      </c>
      <c r="B36" s="91">
        <f>Medlem!B36</f>
        <v>33</v>
      </c>
      <c r="C36" s="91" t="str">
        <f>Medlem!C36</f>
        <v>Bo Sørensen</v>
      </c>
      <c r="D36" s="20">
        <v>75160027</v>
      </c>
      <c r="E36" s="20" t="s">
        <v>59</v>
      </c>
      <c r="F36" s="21" t="s">
        <v>115</v>
      </c>
      <c r="G36" s="172" t="str">
        <f t="shared" si="0"/>
        <v>A</v>
      </c>
      <c r="H36" s="93">
        <f>Medlem!F36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30"/>
      <c r="U36" s="122"/>
      <c r="V36" s="122"/>
    </row>
    <row r="37" spans="1:22" ht="15.75" customHeight="1" x14ac:dyDescent="0.2">
      <c r="A37" s="91">
        <f>Medlem!A37</f>
        <v>3498</v>
      </c>
      <c r="B37" s="91">
        <f>Medlem!B37</f>
        <v>34</v>
      </c>
      <c r="C37" s="91" t="str">
        <f>Medlem!C37</f>
        <v>Flemming Ø. Nielsen</v>
      </c>
      <c r="D37" s="26">
        <v>61859836</v>
      </c>
      <c r="E37" s="26" t="s">
        <v>116</v>
      </c>
      <c r="F37" s="29" t="s">
        <v>117</v>
      </c>
      <c r="G37" s="172" t="str">
        <f t="shared" si="0"/>
        <v>A</v>
      </c>
      <c r="H37" s="93">
        <f>Medlem!F37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30"/>
      <c r="U37" s="122"/>
      <c r="V37" s="122"/>
    </row>
    <row r="38" spans="1:22" ht="15.75" customHeight="1" x14ac:dyDescent="0.2">
      <c r="A38" s="91">
        <f>Medlem!A38</f>
        <v>2620</v>
      </c>
      <c r="B38" s="91">
        <f>Medlem!B38</f>
        <v>35</v>
      </c>
      <c r="C38" s="91" t="str">
        <f>Medlem!C38</f>
        <v>Jan Laursen</v>
      </c>
      <c r="D38" s="26">
        <v>75191285</v>
      </c>
      <c r="E38" s="26" t="s">
        <v>118</v>
      </c>
      <c r="F38" s="29" t="s">
        <v>119</v>
      </c>
      <c r="G38" s="172" t="str">
        <f t="shared" si="0"/>
        <v>A</v>
      </c>
      <c r="H38" s="93">
        <f>Medlem!F38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30"/>
      <c r="U38" s="122"/>
      <c r="V38" s="122"/>
    </row>
    <row r="39" spans="1:22" ht="15.75" customHeight="1" x14ac:dyDescent="0.2">
      <c r="A39" s="91">
        <f>Medlem!A39</f>
        <v>2829</v>
      </c>
      <c r="B39" s="91">
        <f>Medlem!B39</f>
        <v>36</v>
      </c>
      <c r="C39" s="91" t="str">
        <f>Medlem!C39</f>
        <v>Lars Andersen</v>
      </c>
      <c r="D39" s="26">
        <v>75176208</v>
      </c>
      <c r="E39" s="26" t="s">
        <v>61</v>
      </c>
      <c r="F39" s="29" t="s">
        <v>62</v>
      </c>
      <c r="G39" s="172" t="str">
        <f t="shared" si="0"/>
        <v>A</v>
      </c>
      <c r="H39" s="93">
        <f>Medlem!F39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30"/>
      <c r="U39" s="122"/>
      <c r="V39" s="122"/>
    </row>
    <row r="40" spans="1:22" ht="15.75" customHeight="1" x14ac:dyDescent="0.2">
      <c r="A40" s="91" t="str">
        <f>Medlem!A40</f>
        <v xml:space="preserve"> </v>
      </c>
      <c r="B40" s="91">
        <f>Medlem!B40</f>
        <v>37</v>
      </c>
      <c r="C40" s="91" t="str">
        <f>Medlem!C40</f>
        <v xml:space="preserve"> </v>
      </c>
      <c r="D40" s="26">
        <v>51327303</v>
      </c>
      <c r="E40" s="26" t="s">
        <v>120</v>
      </c>
      <c r="F40" s="29" t="s">
        <v>121</v>
      </c>
      <c r="G40" s="172" t="str">
        <f t="shared" si="0"/>
        <v>A</v>
      </c>
      <c r="H40" s="93">
        <f>Medlem!F40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30"/>
      <c r="U40" s="122"/>
      <c r="V40" s="122"/>
    </row>
    <row r="41" spans="1:22" ht="15.75" customHeight="1" x14ac:dyDescent="0.2">
      <c r="A41" s="91" t="str">
        <f>Medlem!A41</f>
        <v xml:space="preserve"> </v>
      </c>
      <c r="B41" s="91">
        <f>Medlem!B41</f>
        <v>38</v>
      </c>
      <c r="C41" s="91" t="str">
        <f>Medlem!C41</f>
        <v xml:space="preserve"> </v>
      </c>
      <c r="D41" s="26">
        <v>76881200</v>
      </c>
      <c r="E41" s="26" t="s">
        <v>122</v>
      </c>
      <c r="F41" s="21" t="s">
        <v>63</v>
      </c>
      <c r="G41" s="172" t="str">
        <f t="shared" si="0"/>
        <v>A</v>
      </c>
      <c r="H41" s="93">
        <f>Medlem!F41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30"/>
      <c r="U41" s="122"/>
      <c r="V41" s="122"/>
    </row>
    <row r="42" spans="1:22" ht="15.75" customHeight="1" x14ac:dyDescent="0.2">
      <c r="A42" s="91" t="str">
        <f>Medlem!A42</f>
        <v xml:space="preserve"> </v>
      </c>
      <c r="B42" s="91">
        <f>Medlem!B42</f>
        <v>39</v>
      </c>
      <c r="C42" s="91" t="str">
        <f>Medlem!C42</f>
        <v xml:space="preserve"> </v>
      </c>
      <c r="D42" s="26">
        <v>22180377</v>
      </c>
      <c r="E42" s="26" t="s">
        <v>65</v>
      </c>
      <c r="F42" s="21" t="s">
        <v>66</v>
      </c>
      <c r="G42" s="172" t="s">
        <v>123</v>
      </c>
      <c r="H42" s="93">
        <f>Medlem!F42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30"/>
      <c r="U42" s="122"/>
      <c r="V42" s="122"/>
    </row>
    <row r="43" spans="1:22" ht="15.75" customHeight="1" x14ac:dyDescent="0.2">
      <c r="A43" s="91" t="str">
        <f>Medlem!A43</f>
        <v xml:space="preserve"> </v>
      </c>
      <c r="B43" s="91">
        <f>Medlem!B43</f>
        <v>40</v>
      </c>
      <c r="C43" s="91" t="str">
        <f>Medlem!C43</f>
        <v xml:space="preserve"> </v>
      </c>
      <c r="D43" s="26"/>
      <c r="E43" s="26"/>
      <c r="F43" s="21"/>
      <c r="G43" s="172"/>
      <c r="H43" s="93">
        <f>Medlem!F43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30"/>
      <c r="U43" s="122"/>
      <c r="V43" s="122"/>
    </row>
    <row r="44" spans="1:22" ht="15.75" customHeight="1" x14ac:dyDescent="0.2">
      <c r="A44" s="91" t="str">
        <f>Medlem!A44</f>
        <v xml:space="preserve"> </v>
      </c>
      <c r="B44" s="91">
        <f>Medlem!B44</f>
        <v>41</v>
      </c>
      <c r="C44" s="91" t="str">
        <f>Medlem!C44</f>
        <v xml:space="preserve"> </v>
      </c>
      <c r="D44" s="26">
        <v>75101299</v>
      </c>
      <c r="E44" s="26" t="s">
        <v>124</v>
      </c>
      <c r="F44" s="21" t="s">
        <v>125</v>
      </c>
      <c r="G44" s="172" t="s">
        <v>123</v>
      </c>
      <c r="H44" s="93">
        <f>Medlem!F44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30"/>
      <c r="U44" s="122"/>
      <c r="V44" s="122"/>
    </row>
    <row r="45" spans="1:22" ht="15.75" customHeight="1" x14ac:dyDescent="0.2">
      <c r="A45" s="91" t="str">
        <f>Medlem!A45</f>
        <v xml:space="preserve"> </v>
      </c>
      <c r="B45" s="91">
        <f>Medlem!B45</f>
        <v>42</v>
      </c>
      <c r="C45" s="91" t="str">
        <f>Medlem!C45</f>
        <v xml:space="preserve"> </v>
      </c>
      <c r="D45" s="26"/>
      <c r="E45" s="26"/>
      <c r="F45" s="21"/>
      <c r="G45" s="172"/>
      <c r="H45" s="93">
        <f>Medlem!F45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30"/>
      <c r="U45" s="122"/>
      <c r="V45" s="122"/>
    </row>
    <row r="46" spans="1:22" ht="15.75" customHeight="1" x14ac:dyDescent="0.2">
      <c r="A46" s="91" t="str">
        <f>Medlem!A46</f>
        <v xml:space="preserve"> </v>
      </c>
      <c r="B46" s="91">
        <f>Medlem!B46</f>
        <v>43</v>
      </c>
      <c r="C46" s="91" t="str">
        <f>Medlem!C46</f>
        <v xml:space="preserve"> </v>
      </c>
      <c r="D46" s="26">
        <v>51748003</v>
      </c>
      <c r="E46" s="26" t="s">
        <v>126</v>
      </c>
      <c r="F46" s="21" t="s">
        <v>127</v>
      </c>
      <c r="G46" s="172" t="s">
        <v>123</v>
      </c>
      <c r="H46" s="93">
        <f>Medlem!F46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30"/>
      <c r="U46" s="122"/>
      <c r="V46" s="122"/>
    </row>
    <row r="47" spans="1:22" ht="15.75" customHeight="1" x14ac:dyDescent="0.2">
      <c r="A47" s="91" t="str">
        <f>Medlem!A47</f>
        <v xml:space="preserve"> </v>
      </c>
      <c r="B47" s="91">
        <f>Medlem!B47</f>
        <v>44</v>
      </c>
      <c r="C47" s="91" t="str">
        <f>Medlem!C47</f>
        <v xml:space="preserve"> </v>
      </c>
      <c r="D47" s="23"/>
      <c r="E47" s="23"/>
      <c r="F47" s="31"/>
      <c r="G47" s="172"/>
      <c r="H47" s="93">
        <f>Medlem!F47</f>
        <v>11.5</v>
      </c>
      <c r="I47" s="22"/>
      <c r="J47" s="22"/>
      <c r="K47" s="15"/>
      <c r="L47" s="23"/>
      <c r="M47" s="23"/>
      <c r="N47" s="23"/>
      <c r="O47" s="23" t="s">
        <v>71</v>
      </c>
      <c r="P47" s="23"/>
      <c r="Q47" s="264"/>
      <c r="R47" s="264"/>
      <c r="S47" s="23"/>
      <c r="T47" s="30"/>
      <c r="U47" s="122"/>
      <c r="V47" s="122"/>
    </row>
    <row r="48" spans="1:22" ht="15.75" customHeight="1" x14ac:dyDescent="0.2">
      <c r="A48" s="91" t="str">
        <f>Medlem!A48</f>
        <v xml:space="preserve"> </v>
      </c>
      <c r="B48" s="91">
        <f>Medlem!B48</f>
        <v>45</v>
      </c>
      <c r="C48" s="91" t="str">
        <f>Medlem!C48</f>
        <v xml:space="preserve"> </v>
      </c>
      <c r="H48" s="93">
        <f>Medlem!F48</f>
        <v>0</v>
      </c>
      <c r="J48" s="5" t="s">
        <v>72</v>
      </c>
      <c r="K48" s="15"/>
      <c r="S48" s="23"/>
      <c r="T48" s="30"/>
      <c r="U48" s="122"/>
      <c r="V48" s="122"/>
    </row>
    <row r="49" spans="1:22" ht="15.75" customHeight="1" x14ac:dyDescent="0.2">
      <c r="A49" s="91" t="str">
        <f>Medlem!A49</f>
        <v xml:space="preserve"> </v>
      </c>
      <c r="B49" s="91">
        <f>Medlem!B49</f>
        <v>46</v>
      </c>
      <c r="C49" s="91" t="str">
        <f>Medlem!C49</f>
        <v xml:space="preserve"> </v>
      </c>
      <c r="H49" s="93">
        <f>Medlem!F49</f>
        <v>0</v>
      </c>
      <c r="K49" s="15"/>
      <c r="S49" s="23"/>
      <c r="T49" s="30"/>
      <c r="U49" s="122"/>
      <c r="V49" s="122"/>
    </row>
    <row r="50" spans="1:22" ht="15.75" customHeight="1" x14ac:dyDescent="0.2">
      <c r="A50" s="91" t="str">
        <f>Medlem!A50</f>
        <v xml:space="preserve"> </v>
      </c>
      <c r="B50" s="91">
        <f>Medlem!B50</f>
        <v>47</v>
      </c>
      <c r="C50" s="91" t="str">
        <f>Medlem!C50</f>
        <v xml:space="preserve"> </v>
      </c>
      <c r="H50" s="93">
        <f>Medlem!F50</f>
        <v>0</v>
      </c>
      <c r="K50" s="15"/>
      <c r="S50" s="23"/>
      <c r="T50" s="30"/>
      <c r="U50" s="122"/>
      <c r="V50" s="122"/>
    </row>
  </sheetData>
  <mergeCells count="1">
    <mergeCell ref="Q47:R47"/>
  </mergeCells>
  <hyperlinks>
    <hyperlink ref="F4" r:id="rId1" xr:uid="{00000000-0004-0000-0A00-000000000000}"/>
    <hyperlink ref="F5" r:id="rId2" xr:uid="{00000000-0004-0000-0A00-000001000000}"/>
    <hyperlink ref="F6" r:id="rId3" xr:uid="{00000000-0004-0000-0A00-000002000000}"/>
    <hyperlink ref="F7" r:id="rId4" xr:uid="{00000000-0004-0000-0A00-000003000000}"/>
    <hyperlink ref="F8" r:id="rId5" xr:uid="{00000000-0004-0000-0A00-000004000000}"/>
    <hyperlink ref="F9" r:id="rId6" xr:uid="{00000000-0004-0000-0A00-000005000000}"/>
    <hyperlink ref="F10" r:id="rId7" xr:uid="{00000000-0004-0000-0A00-000006000000}"/>
    <hyperlink ref="F11" r:id="rId8" xr:uid="{00000000-0004-0000-0A00-000007000000}"/>
    <hyperlink ref="F12" r:id="rId9" xr:uid="{00000000-0004-0000-0A00-000008000000}"/>
    <hyperlink ref="F13" r:id="rId10" xr:uid="{00000000-0004-0000-0A00-000009000000}"/>
    <hyperlink ref="F14" r:id="rId11" xr:uid="{00000000-0004-0000-0A00-00000A000000}"/>
    <hyperlink ref="F15" r:id="rId12" xr:uid="{00000000-0004-0000-0A00-00000B000000}"/>
    <hyperlink ref="F16" r:id="rId13" xr:uid="{00000000-0004-0000-0A00-00000C000000}"/>
    <hyperlink ref="F17" r:id="rId14" xr:uid="{00000000-0004-0000-0A00-00000D000000}"/>
    <hyperlink ref="F19" r:id="rId15" xr:uid="{00000000-0004-0000-0A00-00000E000000}"/>
    <hyperlink ref="F20" r:id="rId16" xr:uid="{00000000-0004-0000-0A00-00000F000000}"/>
    <hyperlink ref="F21" r:id="rId17" xr:uid="{00000000-0004-0000-0A00-000010000000}"/>
    <hyperlink ref="F23" r:id="rId18" xr:uid="{00000000-0004-0000-0A00-000011000000}"/>
    <hyperlink ref="F24" r:id="rId19" xr:uid="{00000000-0004-0000-0A00-000012000000}"/>
    <hyperlink ref="F25" r:id="rId20" xr:uid="{00000000-0004-0000-0A00-000013000000}"/>
    <hyperlink ref="F28" r:id="rId21" xr:uid="{00000000-0004-0000-0A00-000014000000}"/>
    <hyperlink ref="F30" r:id="rId22" xr:uid="{00000000-0004-0000-0A00-000015000000}"/>
    <hyperlink ref="F31" r:id="rId23" xr:uid="{00000000-0004-0000-0A00-000016000000}"/>
    <hyperlink ref="F32" r:id="rId24" xr:uid="{00000000-0004-0000-0A00-000017000000}"/>
    <hyperlink ref="F33" r:id="rId25" xr:uid="{00000000-0004-0000-0A00-000018000000}"/>
    <hyperlink ref="F34" r:id="rId26" xr:uid="{00000000-0004-0000-0A00-000019000000}"/>
    <hyperlink ref="F35" r:id="rId27" xr:uid="{00000000-0004-0000-0A00-00001A000000}"/>
    <hyperlink ref="F36" r:id="rId28" xr:uid="{00000000-0004-0000-0A00-00001B000000}"/>
    <hyperlink ref="F37" r:id="rId29" xr:uid="{00000000-0004-0000-0A00-00001C000000}"/>
    <hyperlink ref="F38" r:id="rId30" xr:uid="{00000000-0004-0000-0A00-00001D000000}"/>
    <hyperlink ref="F39" r:id="rId31" xr:uid="{00000000-0004-0000-0A00-00001E000000}"/>
    <hyperlink ref="F40" r:id="rId32" xr:uid="{00000000-0004-0000-0A00-00001F000000}"/>
    <hyperlink ref="F41" r:id="rId33" xr:uid="{00000000-0004-0000-0A00-000020000000}"/>
    <hyperlink ref="F42" r:id="rId34" xr:uid="{00000000-0004-0000-0A00-000021000000}"/>
    <hyperlink ref="F44" r:id="rId35" xr:uid="{00000000-0004-0000-0A00-000022000000}"/>
    <hyperlink ref="F46" r:id="rId36" xr:uid="{00000000-0004-0000-0A00-000023000000}"/>
    <hyperlink ref="F22" r:id="rId37" xr:uid="{00000000-0004-0000-0A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Udflugt
&amp;14&amp;UMatchen den    /  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7</vt:i4>
      </vt:variant>
    </vt:vector>
  </HeadingPairs>
  <TitlesOfParts>
    <vt:vector size="17" baseType="lpstr">
      <vt:lpstr>Medlem</vt:lpstr>
      <vt:lpstr>Stbf skema</vt:lpstr>
      <vt:lpstr>Slagsspil skema</vt:lpstr>
      <vt:lpstr>Sponser skema</vt:lpstr>
      <vt:lpstr>Resultat</vt:lpstr>
      <vt:lpstr>Put</vt:lpstr>
      <vt:lpstr>Bøder</vt:lpstr>
      <vt:lpstr>Hulspil </vt:lpstr>
      <vt:lpstr>Udflugt </vt:lpstr>
      <vt:lpstr>Sponsor </vt:lpstr>
      <vt:lpstr>'Hulspil '!Udskriftsområde</vt:lpstr>
      <vt:lpstr>Medlem!Udskriftsområde</vt:lpstr>
      <vt:lpstr>'Slagsspil skema'!Udskriftsområde</vt:lpstr>
      <vt:lpstr>'Sponser skema'!Udskriftsområde</vt:lpstr>
      <vt:lpstr>'Sponsor '!Udskriftsområde</vt:lpstr>
      <vt:lpstr>'Stbf skema'!Udskriftsområde</vt:lpstr>
      <vt:lpstr>'Udflugt 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Jensen</dc:creator>
  <cp:keywords/>
  <dc:description/>
  <cp:lastModifiedBy>Torben Wolf-Jürgensen</cp:lastModifiedBy>
  <cp:revision/>
  <cp:lastPrinted>2023-04-27T08:06:47Z</cp:lastPrinted>
  <dcterms:created xsi:type="dcterms:W3CDTF">2010-04-19T08:56:45Z</dcterms:created>
  <dcterms:modified xsi:type="dcterms:W3CDTF">2025-05-02T08:51:48Z</dcterms:modified>
  <cp:category/>
  <cp:contentStatus/>
</cp:coreProperties>
</file>